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gencebio.sharepoint.com/teams/Confrencedepressejuil-2021/Documents partages/General/Rédaction DP/"/>
    </mc:Choice>
  </mc:AlternateContent>
  <xr:revisionPtr revIDLastSave="61" documentId="8_{1E91AEA8-08DB-FF4C-94CF-257E7FCF9083}" xr6:coauthVersionLast="47" xr6:coauthVersionMax="47" xr10:uidLastSave="{A436A97F-AC71-4A59-B4DE-7BAAEDC97815}"/>
  <bookViews>
    <workbookView xWindow="-110" yWindow="-110" windowWidth="19420" windowHeight="10420" tabRatio="842" firstSheet="5" activeTab="10" xr2:uid="{5DCBA676-385F-0647-BBEB-EC38779182E5}"/>
  </bookViews>
  <sheets>
    <sheet name="INDEX" sheetId="14" r:id="rId1"/>
    <sheet name="Marché part bio" sheetId="13" r:id="rId2"/>
    <sheet name="Marché circuits 1-1 et 1-5" sheetId="1" r:id="rId3"/>
    <sheet name="Marché produits 1-4" sheetId="2" state="hidden" r:id="rId4"/>
    <sheet name="Marché Evolution offre" sheetId="3" state="hidden" r:id="rId5"/>
    <sheet name="Marché circuits 1-2 " sheetId="9" r:id="rId6"/>
    <sheet name="Marché Circuits-Produits" sheetId="19" r:id="rId7"/>
    <sheet name="Marchés UE" sheetId="8" r:id="rId8"/>
    <sheet name="Marché imports - Export 1-7" sheetId="5" r:id="rId9"/>
    <sheet name="Production 2-1 KPI" sheetId="6" r:id="rId10"/>
    <sheet name="Production 2-3 Evolution" sheetId="7" r:id="rId11"/>
    <sheet name="Production 2-4 synthèse PV" sheetId="15" r:id="rId12"/>
    <sheet name="Production 2-5 synthèse PA" sheetId="17" r:id="rId13"/>
    <sheet name="Production 2-8 Régions" sheetId="16" r:id="rId14"/>
    <sheet name="Production 2-9 Palmares dept" sheetId="18" r:id="rId15"/>
    <sheet name="Production Carte 2-10" sheetId="10" r:id="rId16"/>
    <sheet name="Production UE 2-16" sheetId="1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nnee">OFFSET([1]listes!$H$1,1,0,COUNTA([1]listes!$H:$H)-1,1)</definedName>
    <definedName name="codeona">[2]dataPV!$G$2:$G$12746</definedName>
    <definedName name="const_masque">TRUE</definedName>
    <definedName name="depart">[2]dataPV!$D$2:$D$12746</definedName>
    <definedName name="fdg">#REF!</definedName>
    <definedName name="fil">#REF!</definedName>
    <definedName name="filiere">#REF!</definedName>
    <definedName name="filiere2">#REF!</definedName>
    <definedName name="fils">#REF!</definedName>
    <definedName name="import_pdt1" localSheetId="8">#REF!</definedName>
    <definedName name="import_pdt1">#REF!</definedName>
    <definedName name="import_pdt2" localSheetId="8">#REF!</definedName>
    <definedName name="import_pdt2">#REF!</definedName>
    <definedName name="import_pdt3" localSheetId="8">#REF!</definedName>
    <definedName name="import_pdt3">#REF!</definedName>
    <definedName name="list_code_PA">OFFSET([3]ref_onab_groupe!$B$1,MATCH([3]Index!$K$17,[3]ref_onab_groupe!$B:$B,0)-1,2,COUNTIF([3]ref_onab_groupe!$B:$B,[3]Index!$K$17),1)</definedName>
    <definedName name="list_code_PV">OFFSET([3]ref_onab_groupe!$B$1,MATCH([3]Index!$K$13,[3]ref_onab_groupe!$B:$B,0)-1,2,COUNTIF([3]ref_onab_groupe!$B:$B,[3]Index!$K$13),1)</definedName>
    <definedName name="list_groupe">OFFSET([1]ref_onab_liste!$E$1,MATCH("groupe PV",[1]ref_onab_liste!D:D,0)-1,-3,COUNTIF([1]ref_onab_liste!D:D,"groupe PV"),1)</definedName>
    <definedName name="liste_1_groupe_PA">OFFSET([1]ref_onab_liste!$E$1,MATCH("groupe PA",[1]!onab_liste[type],0)-1,-3,COUNTIF([1]!onab_liste[type],"groupe PA"),1)</definedName>
    <definedName name="liste_1_groupe_PV">OFFSET([1]ref_onab_liste!$E$1,MATCH("groupe PV",[1]!onab_liste[type],0)-1,-3,COUNTIF([1]!onab_liste[type],"groupe PV"),1)</definedName>
    <definedName name="liste_2_code_PA">OFFSET([3]ref_onab_groupe!$B$1,MATCH([3]Index!$K$23,[3]ref_onab_groupe!$B:$B,0)-1,2,COUNTIF([3]ref_onab_groupe!$B:$B,[3]Index!$K$23),1)</definedName>
    <definedName name="liste_2_code_PV">OFFSET([3]ref_onab_groupe!$B$1,MATCH([3]Index!$K$8,[3]ref_onab_groupe!$B:$B,0)-1,2,COUNTIF([3]ref_onab_groupe!$B:$B,[3]Index!$K$8),1)</definedName>
    <definedName name="liste_2_geo">OFFSET([1]ref_geo!$B$1,MATCH([1]Index!$B$14,[1]!ref_geo[reg_libelle],0),0,COUNTIF([1]!ref_geo[reg_libelle],[1]Index!$B$14))</definedName>
    <definedName name="liste_activite_princ_prep" localSheetId="10">#REF!,#REF!,#REF!</definedName>
    <definedName name="liste_activite_princ_prep" localSheetId="16">#REF!,#REF!,#REF!</definedName>
    <definedName name="liste_activite_princ_prep">#REF!,#REF!,#REF!</definedName>
    <definedName name="liste_groupe_PA">OFFSET([1]ref_onab_liste!$E$1,MATCH("groupe PA",[1]ref_onab_liste!XEY:XEY,0)-1,-3,COUNTIF([1]ref_onab_liste!XEY:XEY,"groupe PA"),1)</definedName>
    <definedName name="liste_groupe_PV">OFFSET([1]ref_onab_liste!$E$1,MATCH("groupe PV",[1]ref_onab_liste!XEY:XEY,0)-1,-3,COUNTIF([1]ref_onab_liste!XEY:XEY,"groupe PV"),1)</definedName>
    <definedName name="liste_pa" localSheetId="16">[4]formulaire!$G$3:$H$51</definedName>
    <definedName name="liste_pa">[5]formulaire!$G$3:$H$51</definedName>
    <definedName name="liste_regions">[1]listes!$A$2:$A$15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b_exploit">[2]dataPV!$H$2:$H$12746</definedName>
    <definedName name="NielsenIQ_Data">'Marché Evolution offre'!$X$8:$AA$17</definedName>
    <definedName name="NielsenIQ_isight">'Marché Evolution offre'!$A$1:$AG$42</definedName>
    <definedName name="OC" localSheetId="16">[4]dataPA!$Q$2:$Q$12860</definedName>
    <definedName name="OC">[5]dataPA!$Q$2:$Q$12860</definedName>
    <definedName name="ori_pdt1_1" localSheetId="8">#REF!</definedName>
    <definedName name="ori_pdt1_1" localSheetId="10">#REF!</definedName>
    <definedName name="ori_pdt1_1" localSheetId="16">#REF!</definedName>
    <definedName name="ori_pdt1_1">#REF!</definedName>
    <definedName name="ori_pdt1_2" localSheetId="8">#REF!</definedName>
    <definedName name="ori_pdt1_2">#REF!</definedName>
    <definedName name="ori_pdt1_3" localSheetId="8">#REF!</definedName>
    <definedName name="ori_pdt1_3">#REF!</definedName>
    <definedName name="ori_pdt2_1">#REF!</definedName>
    <definedName name="ori_pdt2_2">#REF!</definedName>
    <definedName name="ori_pdt2_3">#REF!</definedName>
    <definedName name="ori_pdt3_1">#REF!</definedName>
    <definedName name="ori_pdt3_2">#REF!</definedName>
    <definedName name="ori_pdt3_3">#REF!</definedName>
    <definedName name="PA01_Annee">[6]ALL_PA!$A$2:$A$65536</definedName>
    <definedName name="PA03_Région">[6]ALL_PA!$C$2:$C$65536</definedName>
    <definedName name="PA04_N°_Depart">[6]ALL_PA!$D$2:$D$65536</definedName>
    <definedName name="PA06_Code_ONAB">[6]ALL_PA!$F$2:$F$65536</definedName>
    <definedName name="PA09_Nb_tetes">[6]ALL_PA!$I$2:$I$65536</definedName>
    <definedName name="PA15_Groupe1_2lettres">[6]ALL_PA!$O$2:$O$65536</definedName>
    <definedName name="PAannee" localSheetId="16">[4]dataPA!$A$2:$A$12860</definedName>
    <definedName name="PAannee">[5]dataPA!$A$2:$A$12860</definedName>
    <definedName name="PAcodeOna" localSheetId="16">[4]dataPA!$G$2:$G$12860</definedName>
    <definedName name="PAcodeOna">[5]dataPA!$G$2:$G$12860</definedName>
    <definedName name="PAdepart" localSheetId="16">[4]dataPA!$D$2:$D$12860</definedName>
    <definedName name="PAdepart">[5]dataPA!$D$2:$D$12860</definedName>
    <definedName name="PALitresLait" localSheetId="16">[4]dataPA!$N$2:$N$12860</definedName>
    <definedName name="PALitresLait">[5]dataPA!$N$2:$N$12860</definedName>
    <definedName name="PAnbExploit" localSheetId="16">[4]dataPA!$H$2:$H$12860</definedName>
    <definedName name="PAnbExploit">[5]dataPA!$H$2:$H$12860</definedName>
    <definedName name="PANbExploitAB" localSheetId="16">[4]dataPA!$I$2:$I$12860</definedName>
    <definedName name="PANbExploitAB">[5]dataPA!$I$2:$I$12860</definedName>
    <definedName name="PANbExploitCOnv" localSheetId="16">[4]dataPA!$J$2:$K$12767</definedName>
    <definedName name="PANbExploitCOnv">[5]dataPA!$J$2:$K$12767</definedName>
    <definedName name="PAnbRuches" localSheetId="16">[4]dataPA!$P$2:$P$12860</definedName>
    <definedName name="PAnbRuches">[5]dataPA!$P$2:$P$12860</definedName>
    <definedName name="PAnbTete" localSheetId="16">[4]dataPA!$K$2:$K$12860</definedName>
    <definedName name="PAnbTete">[5]dataPA!$K$2:$K$12860</definedName>
    <definedName name="PAPiecesOeufs" localSheetId="16">[4]dataPA!$O$2:$O$12860</definedName>
    <definedName name="PAPiecesOeufs">[5]dataPA!$O$2:$O$12860</definedName>
    <definedName name="PAregion" localSheetId="16">[4]dataPA!$B$2:$B$12860</definedName>
    <definedName name="PAregion">[5]dataPA!$B$2:$B$12860</definedName>
    <definedName name="PATetesConversion" localSheetId="16">[4]dataPA!$L$2:$L$12860</definedName>
    <definedName name="PATetesConversion">[5]dataPA!$L$2:$L$12860</definedName>
    <definedName name="PATetesConversionSimult" localSheetId="16">[4]dataPA!$M$2:$M$12860</definedName>
    <definedName name="PATetesConversionSimult">[5]dataPA!$M$2:$M$12860</definedName>
    <definedName name="pdt1_" localSheetId="8">#REF!</definedName>
    <definedName name="pdt1_" localSheetId="10">#REF!</definedName>
    <definedName name="pdt1_" localSheetId="16">#REF!</definedName>
    <definedName name="pdt1_">#REF!</definedName>
    <definedName name="pdt2_" localSheetId="8">#REF!</definedName>
    <definedName name="pdt2_">#REF!</definedName>
    <definedName name="pdt3_" localSheetId="8">#REF!</definedName>
    <definedName name="pdt3_">#REF!</definedName>
    <definedName name="pv_echelle_geo">[3]listes!$L$2:$L$7</definedName>
    <definedName name="pv_zone_geo">OFFSET(#REF!,0,0,COUNTA(#REF!)-1,1)</definedName>
    <definedName name="PV01_Annee">[6]ALL_PV!$A$2:$A$65536</definedName>
    <definedName name="PV03_Region">[6]ALL_PV!$C$2:$C$65536</definedName>
    <definedName name="PV04_N°_Depart">[6]ALL_PV!$D$2:$D$65536</definedName>
    <definedName name="PV08_Conventionnel_ha">[6]ALL_PV!$H$2:$H$65536</definedName>
    <definedName name="PV09_AB_ha">[6]ALL_PV!$I$2:$I$65536</definedName>
    <definedName name="PV09bis_ABetC">[6]ALL_PV!$I$2:$L$65536</definedName>
    <definedName name="PV09ter_TotalC">[6]ALL_PV!$J$2:$L$65536</definedName>
    <definedName name="PV10_C1_ha">[6]ALL_PV!$J$2:$J$65536</definedName>
    <definedName name="PV11_C2_ha">[6]ALL_PV!$K$2:$K$65536</definedName>
    <definedName name="PV12_C3_ha">[6]ALL_PV!$L$2:$L$65536</definedName>
    <definedName name="PV14_Groupe1_2Lettres">[6]ALL_PV!$N$2:$N$65536</definedName>
    <definedName name="PV15_Groupe2_3Lettres">[6]ALL_PV!$O$2:$O$65536</definedName>
    <definedName name="ref_onab_code">[1]listes!$AN$2:$AU$210</definedName>
    <definedName name="region">[2]dataPV!$B$2:$B$12746</definedName>
    <definedName name="Région" localSheetId="16">'[7]Fichier BIOLINEAIRES 10'!$M:$M</definedName>
    <definedName name="Région">'[8]Fichier BIOLINEAIRES 10'!$M:$M</definedName>
    <definedName name="Région_2009" localSheetId="16">'[7]Biolineaires 2009'!$K:$K</definedName>
    <definedName name="Région_2009">'[8]Biolineaires 2009'!$K:$K</definedName>
    <definedName name="secret_stat">[1]listes!$J$2:$J$3</definedName>
    <definedName name="sel_annee">OFFSET([1]listes!$H$1,1,0,COUNTA([1]listes!$H:$H)-1,1)</definedName>
    <definedName name="sel_dept">OFFSET([1]ref_geo!$D$1,MATCH([1]Export!$B$27,[1]!ref_geo[reg_libelle],0),-2,COUNTIF([1]!ref_geo[reg_libelle],[1]Export!$B$27),1)</definedName>
    <definedName name="sel_dept_id">OFFSET([1]ref_geo!$D$1,MATCH([1]Export!$B$27,[1]!ref_geo[reg_libelle],0),-3,COUNTIF([1]!ref_geo[reg_libelle],[1]Export!$B$27),1)</definedName>
    <definedName name="sel_geo">[1]listes!$X$2:$X$140</definedName>
    <definedName name="sel_PA">[1]listes!$AB$2:$AB$65</definedName>
    <definedName name="sel_PV">[1]listes!$Z$2:$Z$191</definedName>
    <definedName name="sel_PV_PA">#REF!</definedName>
    <definedName name="sel_ss">[1]listes!$V$2:$V$3</definedName>
    <definedName name="SurfAB">[2]dataPV!$I$2:$I$12746</definedName>
    <definedName name="Surface" localSheetId="16">'[7]Fichier BIOLINEAIRES 10'!$K:$K</definedName>
    <definedName name="Surface">'[8]Fichier BIOLINEAIRES 10'!$K:$K</definedName>
    <definedName name="Surface_2009" localSheetId="16">'[7]Biolineaires 2009'!$I:$I</definedName>
    <definedName name="Surface_2009">'[8]Biolineaires 2009'!$I:$I</definedName>
    <definedName name="SurfBio">[2]dataPV!$N$2:$N$12746</definedName>
    <definedName name="SurfC1">[2]dataPV!$J$2:$J$12746</definedName>
    <definedName name="SurfC2">[2]dataPV!$K$2:$K$12746</definedName>
    <definedName name="SurfC3">[2]dataPV!$L$2:$L$12746</definedName>
    <definedName name="SurfConv">[2]dataPV!$M$2:$M$12746</definedName>
    <definedName name="SurfConve">#REF!</definedName>
    <definedName name="surfconve2">#REF!</definedName>
    <definedName name="typoexpl">#REF!</definedName>
    <definedName name="zfzef">#REF!</definedName>
    <definedName name="_xlnm.Print_Area" localSheetId="4">'Marché Evolution offre'!$A$1:$AG$42</definedName>
    <definedName name="Zone_geo">IF(LEFT([3]Index!$K$33,1)="R",[3]listes!$A$2:$A$24,[3]listes!$E$2:$E$102)</definedName>
    <definedName name="Zone_geo_pa">IF(LEFT([3]Index!$K$26,1)="R",[3]listes!$A$2:$A$24,[3]listes!$E$2:$E$102)</definedName>
    <definedName name="Zone_geo_pv">IF(LEFT([3]Index!$K$11,1)="R",[3]listes!$A$2:$A$24,[3]listes!$E$2:$E$102)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5" l="1"/>
  <c r="G19" i="9" l="1"/>
  <c r="F19" i="9"/>
  <c r="G18" i="9"/>
  <c r="F18" i="9"/>
  <c r="E17" i="9"/>
  <c r="G17" i="9" s="1"/>
  <c r="F17" i="9"/>
  <c r="D17" i="9"/>
  <c r="D20" i="9" s="1"/>
  <c r="C17" i="9"/>
  <c r="C20" i="9" s="1"/>
  <c r="F20" i="9" s="1"/>
  <c r="G16" i="9"/>
  <c r="F16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E20" i="9"/>
  <c r="G20" i="9" s="1"/>
  <c r="I11" i="5"/>
  <c r="F96" i="5"/>
  <c r="G16" i="6"/>
  <c r="N22" i="1"/>
  <c r="M22" i="1"/>
  <c r="L22" i="1"/>
  <c r="P15" i="5"/>
  <c r="O15" i="5"/>
  <c r="I16" i="6"/>
  <c r="I17" i="6"/>
  <c r="H17" i="6"/>
  <c r="F16" i="6"/>
  <c r="E17" i="6"/>
  <c r="G17" i="6"/>
  <c r="F17" i="6"/>
  <c r="N4" i="5"/>
  <c r="N5" i="5"/>
  <c r="N6" i="5"/>
  <c r="N7" i="5"/>
  <c r="N8" i="5"/>
  <c r="N9" i="5"/>
  <c r="N10" i="5"/>
  <c r="N11" i="5"/>
  <c r="N12" i="5"/>
  <c r="N13" i="5"/>
  <c r="N15" i="5"/>
  <c r="L4" i="5"/>
  <c r="L5" i="5"/>
  <c r="L6" i="5"/>
  <c r="L7" i="5"/>
  <c r="L8" i="5"/>
  <c r="L9" i="5"/>
  <c r="L10" i="5"/>
  <c r="L11" i="5"/>
  <c r="L12" i="5"/>
  <c r="L13" i="5"/>
  <c r="L15" i="5"/>
  <c r="M15" i="5"/>
  <c r="M13" i="5"/>
  <c r="M12" i="5"/>
  <c r="M11" i="5"/>
  <c r="M10" i="5"/>
  <c r="M9" i="5"/>
  <c r="M8" i="5"/>
  <c r="M7" i="5"/>
  <c r="M6" i="5"/>
  <c r="M5" i="5"/>
  <c r="M4" i="5"/>
  <c r="N39" i="12"/>
  <c r="O39" i="12"/>
  <c r="N40" i="12"/>
  <c r="O40" i="12"/>
  <c r="N41" i="12"/>
  <c r="O41" i="12"/>
  <c r="N42" i="12"/>
  <c r="O42" i="12"/>
  <c r="N43" i="12"/>
  <c r="O43" i="12"/>
  <c r="N44" i="12"/>
  <c r="O44" i="12"/>
  <c r="N45" i="12"/>
  <c r="O45" i="12"/>
  <c r="N46" i="12"/>
  <c r="O46" i="12"/>
  <c r="N47" i="12"/>
  <c r="O47" i="12"/>
  <c r="N48" i="12"/>
  <c r="O48" i="12"/>
  <c r="N49" i="12"/>
  <c r="O49" i="12"/>
  <c r="N50" i="12"/>
  <c r="O50" i="12"/>
  <c r="N51" i="12"/>
  <c r="O51" i="12"/>
  <c r="N52" i="12"/>
  <c r="O52" i="12"/>
  <c r="N53" i="12"/>
  <c r="O53" i="12"/>
  <c r="N54" i="12"/>
  <c r="O54" i="12"/>
  <c r="N55" i="12"/>
  <c r="O55" i="12"/>
  <c r="N56" i="12"/>
  <c r="O56" i="12"/>
  <c r="N57" i="12"/>
  <c r="O57" i="12"/>
  <c r="N58" i="12"/>
  <c r="O58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N65" i="12"/>
  <c r="O65" i="12"/>
  <c r="O38" i="12"/>
  <c r="N38" i="12"/>
  <c r="L81" i="5"/>
  <c r="L20" i="1"/>
  <c r="M20" i="1"/>
  <c r="L21" i="1"/>
  <c r="M21" i="1"/>
  <c r="N21" i="1"/>
  <c r="N20" i="1"/>
  <c r="K22" i="1"/>
  <c r="K21" i="1"/>
  <c r="J11" i="1"/>
  <c r="J12" i="1"/>
  <c r="J13" i="1"/>
  <c r="J14" i="1"/>
  <c r="J15" i="1"/>
  <c r="J16" i="1"/>
  <c r="J17" i="1"/>
  <c r="J18" i="1"/>
  <c r="J19" i="1"/>
  <c r="J20" i="1"/>
  <c r="J21" i="1"/>
  <c r="J22" i="1"/>
  <c r="J10" i="1"/>
  <c r="G15" i="5"/>
  <c r="G13" i="5"/>
  <c r="G12" i="5"/>
  <c r="G11" i="5"/>
  <c r="G10" i="5"/>
  <c r="G9" i="5"/>
  <c r="G8" i="5"/>
  <c r="G7" i="5"/>
  <c r="G6" i="5"/>
  <c r="G5" i="5"/>
  <c r="G4" i="5"/>
  <c r="F15" i="5"/>
  <c r="F13" i="5"/>
  <c r="F12" i="5"/>
  <c r="F11" i="5"/>
  <c r="F10" i="5"/>
  <c r="F9" i="5"/>
  <c r="F8" i="5"/>
  <c r="F7" i="5"/>
  <c r="F6" i="5"/>
  <c r="F5" i="5"/>
  <c r="F4" i="5"/>
  <c r="E15" i="5"/>
  <c r="E13" i="5"/>
  <c r="E12" i="5"/>
  <c r="E11" i="5"/>
  <c r="E10" i="5"/>
  <c r="E9" i="5"/>
  <c r="E8" i="5"/>
  <c r="E7" i="5"/>
  <c r="E6" i="5"/>
  <c r="E5" i="5"/>
  <c r="E4" i="5"/>
  <c r="D15" i="5"/>
  <c r="D13" i="5"/>
  <c r="D12" i="5"/>
  <c r="D11" i="5"/>
  <c r="D10" i="5"/>
  <c r="D9" i="5"/>
  <c r="D8" i="5"/>
  <c r="I8" i="5"/>
  <c r="D7" i="5"/>
  <c r="D6" i="5"/>
  <c r="D5" i="5"/>
  <c r="D4" i="5"/>
  <c r="I4" i="5"/>
  <c r="M79" i="5"/>
  <c r="C15" i="5"/>
  <c r="M78" i="5"/>
  <c r="C13" i="5"/>
  <c r="M77" i="5"/>
  <c r="M76" i="5"/>
  <c r="M75" i="5"/>
  <c r="C12" i="5"/>
  <c r="M74" i="5"/>
  <c r="M73" i="5"/>
  <c r="M72" i="5"/>
  <c r="M71" i="5"/>
  <c r="M70" i="5"/>
  <c r="M69" i="5"/>
  <c r="M68" i="5"/>
  <c r="C11" i="5"/>
  <c r="H11" i="5"/>
  <c r="M67" i="5"/>
  <c r="M66" i="5"/>
  <c r="M65" i="5"/>
  <c r="M64" i="5"/>
  <c r="C9" i="5"/>
  <c r="M63" i="5"/>
  <c r="M62" i="5"/>
  <c r="C8" i="5"/>
  <c r="M61" i="5"/>
  <c r="M60" i="5"/>
  <c r="M59" i="5"/>
  <c r="M58" i="5"/>
  <c r="M57" i="5"/>
  <c r="M56" i="5"/>
  <c r="M55" i="5"/>
  <c r="C7" i="5"/>
  <c r="M54" i="5"/>
  <c r="M53" i="5"/>
  <c r="M52" i="5"/>
  <c r="M51" i="5"/>
  <c r="C5" i="5"/>
  <c r="M50" i="5"/>
  <c r="C4" i="5"/>
  <c r="I6" i="5"/>
  <c r="I12" i="5"/>
  <c r="H4" i="5"/>
  <c r="H12" i="5"/>
  <c r="C6" i="5"/>
  <c r="H6" i="5"/>
  <c r="H5" i="5"/>
  <c r="H13" i="5"/>
  <c r="I5" i="5"/>
  <c r="I13" i="5"/>
  <c r="I9" i="5"/>
  <c r="J8" i="5"/>
  <c r="I7" i="5"/>
  <c r="J12" i="5"/>
  <c r="H7" i="5"/>
  <c r="H15" i="5"/>
  <c r="I10" i="5"/>
  <c r="J7" i="5"/>
  <c r="I15" i="5"/>
  <c r="H9" i="5"/>
  <c r="J10" i="5"/>
  <c r="J4" i="5"/>
  <c r="J9" i="5"/>
  <c r="C10" i="5"/>
  <c r="H10" i="5"/>
  <c r="J11" i="5"/>
  <c r="K11" i="5"/>
  <c r="J5" i="5"/>
  <c r="J13" i="5"/>
  <c r="J6" i="5"/>
  <c r="J15" i="5"/>
  <c r="H8" i="5"/>
  <c r="K12" i="5"/>
  <c r="K4" i="5"/>
  <c r="K13" i="5"/>
  <c r="K8" i="5"/>
  <c r="K6" i="5"/>
  <c r="K9" i="5"/>
  <c r="K7" i="5"/>
  <c r="K5" i="5"/>
  <c r="K15" i="5"/>
  <c r="K10" i="5"/>
  <c r="AA6" i="1"/>
  <c r="AB6" i="1"/>
  <c r="AC6" i="1"/>
  <c r="AD6" i="1"/>
  <c r="AA7" i="1"/>
  <c r="AB7" i="1"/>
  <c r="AC7" i="1"/>
  <c r="AD7" i="1"/>
  <c r="AA8" i="1"/>
  <c r="AB8" i="1"/>
  <c r="AC8" i="1"/>
  <c r="AD8" i="1"/>
  <c r="AA9" i="1"/>
  <c r="AB9" i="1"/>
  <c r="AC9" i="1"/>
  <c r="AD9" i="1"/>
  <c r="AA10" i="1"/>
  <c r="AB10" i="1"/>
  <c r="AC10" i="1"/>
  <c r="AD10" i="1"/>
  <c r="AD16" i="1"/>
  <c r="AC16" i="1"/>
  <c r="AB16" i="1"/>
  <c r="AA16" i="1"/>
  <c r="AD15" i="1"/>
  <c r="AC15" i="1"/>
  <c r="AB15" i="1"/>
  <c r="AA15" i="1"/>
  <c r="AD14" i="1"/>
  <c r="AC14" i="1"/>
  <c r="AB14" i="1"/>
  <c r="AA14" i="1"/>
  <c r="AD13" i="1"/>
  <c r="AC13" i="1"/>
  <c r="AB13" i="1"/>
  <c r="AA13" i="1"/>
  <c r="AD12" i="1"/>
  <c r="AC12" i="1"/>
  <c r="AB12" i="1"/>
  <c r="AA12" i="1"/>
  <c r="AD11" i="1"/>
  <c r="AC11" i="1"/>
  <c r="AB11" i="1"/>
  <c r="AA11" i="1"/>
  <c r="K10" i="1"/>
  <c r="K11" i="1"/>
  <c r="K6" i="1"/>
  <c r="K7" i="1"/>
  <c r="K8" i="1"/>
  <c r="K9" i="1"/>
  <c r="K16" i="1"/>
  <c r="K17" i="1"/>
  <c r="K19" i="1"/>
  <c r="S12" i="1"/>
  <c r="K20" i="1"/>
  <c r="P11" i="1"/>
  <c r="K12" i="1"/>
  <c r="AE6" i="1"/>
  <c r="AE12" i="1"/>
  <c r="K13" i="1"/>
  <c r="AE7" i="1"/>
  <c r="K15" i="1"/>
  <c r="Q6" i="1"/>
  <c r="AE9" i="1"/>
  <c r="K14" i="1"/>
  <c r="AE8" i="1"/>
  <c r="AE10" i="1"/>
  <c r="AE15" i="1"/>
  <c r="P8" i="1"/>
  <c r="Q8" i="1"/>
  <c r="AE16" i="1"/>
  <c r="T8" i="1"/>
  <c r="AE11" i="1"/>
  <c r="T7" i="1"/>
  <c r="AE14" i="1"/>
  <c r="S8" i="1"/>
  <c r="T10" i="1"/>
  <c r="AE13" i="1"/>
  <c r="R12" i="1"/>
  <c r="K18" i="1"/>
  <c r="R8" i="1"/>
  <c r="P7" i="1"/>
  <c r="Q7" i="1"/>
  <c r="S7" i="1"/>
  <c r="R7" i="1"/>
  <c r="P10" i="1"/>
  <c r="Q10" i="1"/>
  <c r="R10" i="1"/>
  <c r="S10" i="1"/>
  <c r="P12" i="1"/>
  <c r="R11" i="1"/>
  <c r="S6" i="1"/>
  <c r="Q12" i="1"/>
  <c r="T12" i="1"/>
  <c r="T6" i="1"/>
  <c r="S11" i="1"/>
  <c r="Q11" i="1"/>
  <c r="T11" i="1"/>
  <c r="R6" i="1"/>
  <c r="P13" i="1"/>
  <c r="P6" i="1"/>
  <c r="S13" i="1"/>
  <c r="Q13" i="1"/>
  <c r="R13" i="1"/>
  <c r="T13" i="1"/>
  <c r="P9" i="1"/>
  <c r="R9" i="1"/>
  <c r="S9" i="1"/>
  <c r="Q9" i="1"/>
  <c r="T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tc={69ABBB5A-3A57-46AA-9770-E15405E6FD57}</author>
  </authors>
  <commentList>
    <comment ref="C21" authorId="0" shapeId="0" xr:uid="{69ABBB5A-3A57-46AA-9770-E15405E6FD5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SELECT 'NBFERMES' as typeproduction,
'Region-Tsprod'::text AS niveau,
date_part('year'::text, fab.datephoto) AS annee,
dr.coderegioninsee||' - '||dr.nomregion,
dr.coderegioninsee,
'ALL'::text AS prod_stat,
case when max(nbexpl)&lt;count(distinct fab.idoperateur) then count(distinct fab.idoperateur) else
max(nbexpl) end as indicagr,
count(distinct fab.idoperateur) AS indicagrabc,
'ALL'::text AS libellegroupe,
null AS ordreaffichage
FROM "dwh-ab".faits_ab fab,
"dwh-ab".dim_adresse da,
"dwh-ab".dim_commune dc,
"dwh-ab".dim_departement dp,
"dwh-ab".dim_production p,
"dwh-ab".lien_production_groupe lpg,
"dwh-ab".dim_groupe_production dgp,
"dwh-ab".dim_region dr,
(select dr2.coderegioninsee,sum(nb_expl) as nbexpl from "dwh-ab".communes_ra_2020 ra, "dwh-ab".dim_commune dc2, "dwh-ab".dim_departement dp2 , "dwh-ab".dim_region dr2
where dc2.codecommuneinsee=ra.id_commune_insee and dc2.codedepartement=dp2.codedepartement and dp2.idregion=dr2.idregion
group by 1) as vueexpl
WHERE fab.datephoto = '2021-12-31'
AND (fab.etatcertification::text &lt;&gt; 'ENGAGEE FUTUR'::text OR fab.etatcertification::text = 'ENGAGEE FUTUR'::text
AND fab.dateengagement = (fab.datephoto + 1)) AND dp.idregion = dr.idregion AND da.idadresse = fab.idadresse
AND da.iddepartement = dp.iddepartement AND lpg.idgroupe = dgp.idgroupe AND lpg.idproduction = p.idproduction
AND p.idproduction = fab.idproduction AND p.datephotoproduction = fab.datephotoproduction
and vueexpl.coderegioninsee=dr.coderegioninsee
AND dgp.codegroupe::text &lt;&gt; ''::text AND fab.idactivite = 1
AND dgp.idtypegroupe = 1 AND dgp.niveaugroupe::text = '1'::text
and da.idcommune=dc.idcommune
and dateengagement&lt;=fab.datephoto+1
and valeurindicateur&gt;0 and idindicateur not in (1,7,10)
AND dgp.codegroupe::text &lt;&gt; 'HSAU'::text --engagés avec des indicateurs bio ou conv sauf prod HSAU
and (datearret is null or datearret&gt;=fab.datephoto-1)
GROUP BY 1,2,3,4,5,6,9,10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tc={1B814E49-C5D2-41F7-8515-D2FFFA6B501D}</author>
  </authors>
  <commentList>
    <comment ref="G18" authorId="0" shapeId="0" xr:uid="{1B814E49-C5D2-41F7-8515-D2FFFA6B501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@Sarah, voici le données de production FR</t>
      </text>
    </comment>
  </commentList>
</comments>
</file>

<file path=xl/sharedStrings.xml><?xml version="1.0" encoding="utf-8"?>
<sst xmlns="http://schemas.openxmlformats.org/spreadsheetml/2006/main" count="1787" uniqueCount="662">
  <si>
    <t>Marché part bio'!A1</t>
  </si>
  <si>
    <t>Evolution de la consommation alimentaire des Français et part en bio</t>
  </si>
  <si>
    <t>Marché circuits 1-1 et 1-5'!A1</t>
  </si>
  <si>
    <t>Evolution du marché alimentaire bio entre 2010 et 2021 par circuit de distribution</t>
  </si>
  <si>
    <t>Evolution du poids des circuits dans le marché bio (yc achats de la RHD)</t>
  </si>
  <si>
    <t xml:space="preserve">Croissance annuelle du marché bio par circuit </t>
  </si>
  <si>
    <t>Marché circuits 1-2 '!A1</t>
  </si>
  <si>
    <t>Répartition des ventes bio par circuit de distribution</t>
  </si>
  <si>
    <t>Marché Circuits-Produits'!A1</t>
  </si>
  <si>
    <t>Ventes des produits alimentaires bio au stade de détail en fonction des circuits de distribution</t>
  </si>
  <si>
    <t>Marchés UE'!A1</t>
  </si>
  <si>
    <t>Evolution des principaux marchés bio européens</t>
  </si>
  <si>
    <t>Marché imports - Export 1-7'!A1</t>
  </si>
  <si>
    <t>Taux d'approvisionnement selon l'origine des groupes de produits bio en 2021</t>
  </si>
  <si>
    <t>Valeur des exportations et destination selon des groupes de produits bio en 2021</t>
  </si>
  <si>
    <t>Production 2-1 KPI'!A1</t>
  </si>
  <si>
    <t>Principaux indicateurs de l'évolution de la production bio entre 2005 et 2021</t>
  </si>
  <si>
    <t>Production 2-3 Evolution'!A1</t>
  </si>
  <si>
    <t>Evolution des surfaces, des fermes et des entreprises engagées en bio</t>
  </si>
  <si>
    <t>Production 2-4 synthèse PV'!A1</t>
  </si>
  <si>
    <t>Synthèse des données relatives aux productions végétales</t>
  </si>
  <si>
    <t>Production 2-5 synthèse PA'!A1</t>
  </si>
  <si>
    <t>Synthèse des données relatives aux productions animales</t>
  </si>
  <si>
    <t>Production 2-8 Régions'!A1</t>
  </si>
  <si>
    <t>Synthèses des surfaces par régions</t>
  </si>
  <si>
    <t>Production 2-9 Palmares dept'!A1</t>
  </si>
  <si>
    <t>Palmarès départemental selon les principaux indicateurs</t>
  </si>
  <si>
    <t>Production Carte 2-10'!A1</t>
  </si>
  <si>
    <t>Répartition départementale des producteurs engagés en bio en 2021</t>
  </si>
  <si>
    <t>Production UE 2-16'!A1</t>
  </si>
  <si>
    <t xml:space="preserve">Evolution des surfaces bio et en conversion dans les principaux pays européens </t>
  </si>
  <si>
    <t>Nous contacter :</t>
  </si>
  <si>
    <t>observatoire@agencebio.org</t>
  </si>
  <si>
    <t>source : Agence BIO/ANDI - INSEE séries mensuelles chaînées</t>
  </si>
  <si>
    <t>Étiquettes de lignes</t>
  </si>
  <si>
    <t>Part des achats alimentaires bio sur la conso générale INSEE</t>
  </si>
  <si>
    <t>Conso alimentaire des ménage selon INSEE (hors tabac et eaux minérales) en millions €</t>
  </si>
  <si>
    <t>millions d'euros</t>
  </si>
  <si>
    <t>Année</t>
  </si>
  <si>
    <t>Grande distribution généraliste</t>
  </si>
  <si>
    <t>Magasins spécialisés BIO</t>
  </si>
  <si>
    <t>Vente directe</t>
  </si>
  <si>
    <t>Artisans commerçants</t>
  </si>
  <si>
    <t>Restauration collective (achats hors taxe)</t>
  </si>
  <si>
    <t>Restauration commerciale (achats hors taxe)</t>
  </si>
  <si>
    <t>Total du marché au stade de détail (hors RHD)</t>
  </si>
  <si>
    <t>Total Restauration HD (HT)</t>
  </si>
  <si>
    <t>Total</t>
  </si>
  <si>
    <t>Artisans commerçants et EAP</t>
  </si>
  <si>
    <t>Restauration hors domicile (HT)</t>
  </si>
  <si>
    <t>source : Agence BIO/ANDI 2022</t>
  </si>
  <si>
    <t>Répartition des ventes par produits</t>
  </si>
  <si>
    <t>TOTAL A  -  FRUITS ET LEGUMES FRAIS</t>
  </si>
  <si>
    <t>TOTAL C -  TRAITEUR, MER, SURGELÉ</t>
  </si>
  <si>
    <t>TOTAL D  - BOULANGERIE PÂTISSERIE FRAÎCHE</t>
  </si>
  <si>
    <t>TOTAL F -  BOISSONS ALCOOLISÉES</t>
  </si>
  <si>
    <t>TOTAL B1 Crémerie</t>
  </si>
  <si>
    <t>TOTAL B2  Viandes fraiches et transformées</t>
  </si>
  <si>
    <t>TOTAL E1 Epicerie</t>
  </si>
  <si>
    <t>TOTAL E2 Boissons sans alcool</t>
  </si>
  <si>
    <t>To display a data sheet, please click on the small arrow located left of this text</t>
  </si>
  <si>
    <t>Distribution des Produits</t>
  </si>
  <si>
    <t>Nbre moy. de réf - HMSM + PROXI + DRIVE + SDMP - 3 Derniers CAD - Semaine finissant le 27/03/22</t>
  </si>
  <si>
    <t>Rayons de grande surfaces (produits à poids fixe uniquement)</t>
  </si>
  <si>
    <t/>
  </si>
  <si>
    <t>T1 2020</t>
  </si>
  <si>
    <t>T1 2021</t>
  </si>
  <si>
    <t>T1 2022</t>
  </si>
  <si>
    <t>BIO</t>
  </si>
  <si>
    <t>BIO EPICERIE SALEE</t>
  </si>
  <si>
    <t>BIO EPICERIE SUCREE</t>
  </si>
  <si>
    <t>BIO FRAIS - LAITIER</t>
  </si>
  <si>
    <t>BIO FRAIS NON LAITIER</t>
  </si>
  <si>
    <t>BIO LIQUIDES - ALCOOL</t>
  </si>
  <si>
    <t>BIO LIQUIDES SANS ALCOOL</t>
  </si>
  <si>
    <t>BIO SURGELE SALE</t>
  </si>
  <si>
    <t>BIO SURGELE SUCRE</t>
  </si>
  <si>
    <r>
      <rPr>
        <sz val="9"/>
        <color rgb="FF333333"/>
        <rFont val="Aktiv Grotesk"/>
        <family val="2"/>
      </rPr>
      <t xml:space="preserve">PDM vs PGC FLS Hors Vin Hors DPH
</t>
    </r>
    <r>
      <rPr>
        <b/>
        <sz val="9"/>
        <color rgb="FF333333"/>
        <rFont val="Aktiv Grotesk"/>
        <family val="2"/>
      </rPr>
      <t>Pays :</t>
    </r>
    <r>
      <rPr>
        <sz val="9"/>
        <color rgb="FF333333"/>
        <rFont val="Aktiv Grotesk"/>
        <family val="2"/>
      </rPr>
      <t xml:space="preserve"> France     </t>
    </r>
    <r>
      <rPr>
        <b/>
        <sz val="9"/>
        <color rgb="FF333333"/>
        <rFont val="Aktiv Grotesk"/>
        <family val="2"/>
      </rPr>
      <t>Catégorie :</t>
    </r>
    <r>
      <rPr>
        <sz val="9"/>
        <color rgb="FF333333"/>
        <rFont val="Aktiv Grotesk"/>
        <family val="2"/>
      </rPr>
      <t xml:space="preserve"> PGC FLS Hors Vin Hors DPH      </t>
    </r>
  </si>
  <si>
    <t xml:space="preserve"> manufacturer guided analytics</t>
  </si>
  <si>
    <t xml:space="preserve">
</t>
  </si>
  <si>
    <t xml:space="preserve">Copyright © 2022 Nielsen Consumer LLC   
Préparé par NielsenIQ pour AGENCE BIO FR   
Créé le 25 Mai 2022  - KAC14   </t>
  </si>
  <si>
    <t>Ventes TTC (M€)</t>
  </si>
  <si>
    <t>Croissances</t>
  </si>
  <si>
    <t>Parts de marché</t>
  </si>
  <si>
    <t>21/19</t>
  </si>
  <si>
    <t>21/20</t>
  </si>
  <si>
    <t>Grandes Surfaces Alimentaires (GSA)</t>
  </si>
  <si>
    <t>Total Circuit Spécialisé Bio</t>
  </si>
  <si>
    <t>Dont réseaux bio en magasin</t>
  </si>
  <si>
    <t>Dont Distribution Spécialisée bio indépendante</t>
  </si>
  <si>
    <t>Artisans-Commerçants</t>
  </si>
  <si>
    <t>Vente Directe</t>
  </si>
  <si>
    <t>dont restauration collective</t>
  </si>
  <si>
    <t>dont restauration commerciale</t>
  </si>
  <si>
    <t>Part de marché (détail)</t>
  </si>
  <si>
    <t>Consommation alimentaire 
des ménages *</t>
  </si>
  <si>
    <t>hyper</t>
  </si>
  <si>
    <t>Part de l'alimentation biologique</t>
  </si>
  <si>
    <t>super</t>
  </si>
  <si>
    <t>*INSEE - Consommation des ménages en biens. Volumes aux prix de l'année précédente chainés - Nouvelle Série basée en 2014  Codes : 01-03, 10-12 de la nomenclature A88-A272 -  Produits agricoles, sylvicoles, pêches, produits agroalimentaires HORS TABAC - Données de fev 2022 - cvs cjo</t>
  </si>
  <si>
    <t>proxi</t>
  </si>
  <si>
    <t>e-commerce</t>
  </si>
  <si>
    <t>Hard-discount (EDMP)</t>
  </si>
  <si>
    <t>TOTAL Grandes Surfaces Alimentaires (GSA)</t>
  </si>
  <si>
    <t xml:space="preserve"> </t>
  </si>
  <si>
    <t>Stade de détail 
Millions €</t>
  </si>
  <si>
    <t>Distribution généraliste</t>
  </si>
  <si>
    <t>Distribution spécialisée bio</t>
  </si>
  <si>
    <t>Artisans, commerces</t>
  </si>
  <si>
    <t>TOTAL</t>
  </si>
  <si>
    <t>Evol /2020</t>
  </si>
  <si>
    <t>Evol /2019</t>
  </si>
  <si>
    <t>Import</t>
  </si>
  <si>
    <t>Fruits</t>
  </si>
  <si>
    <t>Légumes</t>
  </si>
  <si>
    <t>Total fruits et légumes</t>
  </si>
  <si>
    <t>Lait</t>
  </si>
  <si>
    <t xml:space="preserve">             -     </t>
  </si>
  <si>
    <t>Produits laitiers</t>
  </si>
  <si>
    <t>Œufs</t>
  </si>
  <si>
    <t>Sous-total crémerie</t>
  </si>
  <si>
    <t>Viande bovine</t>
  </si>
  <si>
    <t>Viande porcine</t>
  </si>
  <si>
    <t>Viande agneau</t>
  </si>
  <si>
    <t>Volaille</t>
  </si>
  <si>
    <t>Charcuterie salaison</t>
  </si>
  <si>
    <t>Sous-total viandes</t>
  </si>
  <si>
    <t>Total crémerie, viandes</t>
  </si>
  <si>
    <t>Mer, Saurisserie, Fumaison</t>
  </si>
  <si>
    <t>Traiteur</t>
  </si>
  <si>
    <t xml:space="preserve">           -     </t>
  </si>
  <si>
    <t>Surgelés</t>
  </si>
  <si>
    <t>Total traiteur, mer, surgelés</t>
  </si>
  <si>
    <t>Boulangerie pâtisserie fraiche</t>
  </si>
  <si>
    <t>Epicerie sucrée</t>
  </si>
  <si>
    <t>Epicerie salée</t>
  </si>
  <si>
    <t>Sous-total épicerie</t>
  </si>
  <si>
    <t>Boissons végétales</t>
  </si>
  <si>
    <t>Jus de fruits/légumes, BRSA</t>
  </si>
  <si>
    <t>Sous-total boisson sans alcool</t>
  </si>
  <si>
    <t>Total épicerie et boissons sans alcool</t>
  </si>
  <si>
    <t>Vins tranquilles et autres</t>
  </si>
  <si>
    <t>Cidres, Bières et autres boissons alcoolisées</t>
  </si>
  <si>
    <t>Total boissons alcoolisées</t>
  </si>
  <si>
    <t>TOTAL GENERAL</t>
  </si>
  <si>
    <t>Evolution des principaux marchés bio européens (Md€)</t>
  </si>
  <si>
    <t>Allemagne</t>
  </si>
  <si>
    <t>France</t>
  </si>
  <si>
    <t>Italie</t>
  </si>
  <si>
    <t>Espagne</t>
  </si>
  <si>
    <t>Suède</t>
  </si>
  <si>
    <t>Danemark</t>
  </si>
  <si>
    <t>Autriche</t>
  </si>
  <si>
    <t>Pays-Bas</t>
  </si>
  <si>
    <t>Belgique</t>
  </si>
  <si>
    <t>Finlande</t>
  </si>
  <si>
    <t>Pologne</t>
  </si>
  <si>
    <t>Irlande</t>
  </si>
  <si>
    <t>Luxembourg</t>
  </si>
  <si>
    <t>République Tchèque</t>
  </si>
  <si>
    <t>Royaume-Uni en milliards £</t>
  </si>
  <si>
    <t>Imp.UE</t>
  </si>
  <si>
    <t>Imp Pays tiers</t>
  </si>
  <si>
    <t>Valeur au prix de gros</t>
  </si>
  <si>
    <t>Exp. UE</t>
  </si>
  <si>
    <t>Exp. Pays tiers</t>
  </si>
  <si>
    <t>imports hors exotiques</t>
  </si>
  <si>
    <t>UE</t>
  </si>
  <si>
    <t>Pays tiers</t>
  </si>
  <si>
    <t>Total Import</t>
  </si>
  <si>
    <t>Part orig. FR</t>
  </si>
  <si>
    <t>Part UE</t>
  </si>
  <si>
    <t>Part Pays tiers</t>
  </si>
  <si>
    <t>total</t>
  </si>
  <si>
    <t>Total Export</t>
  </si>
  <si>
    <t>A1</t>
  </si>
  <si>
    <t>A2</t>
  </si>
  <si>
    <t>B11+B12</t>
  </si>
  <si>
    <t>Lait, produits laitiers</t>
  </si>
  <si>
    <t>B13</t>
  </si>
  <si>
    <t>B2</t>
  </si>
  <si>
    <t>Viandes fraiches et transformées</t>
  </si>
  <si>
    <t>C1</t>
  </si>
  <si>
    <t>Mer, saurisserie, fumaison</t>
  </si>
  <si>
    <t>C2+C3</t>
  </si>
  <si>
    <t>Traiteur et surgelés</t>
  </si>
  <si>
    <t>D</t>
  </si>
  <si>
    <t>E</t>
  </si>
  <si>
    <t>Epicerie et boissons non alcoolisées</t>
  </si>
  <si>
    <t>F</t>
  </si>
  <si>
    <t>Vins et autres boissons alcoolisées</t>
  </si>
  <si>
    <t>TOUS PRODUITS</t>
  </si>
  <si>
    <t>Valeur des exportations et destination selon des groupes de produits bio en 2021 (M€)</t>
  </si>
  <si>
    <t>Tableau d'origine</t>
  </si>
  <si>
    <t>Total détail</t>
  </si>
  <si>
    <t>Total gros</t>
  </si>
  <si>
    <t>Taux imp</t>
  </si>
  <si>
    <t>Taux exp</t>
  </si>
  <si>
    <t>Imp UE</t>
  </si>
  <si>
    <t>Imp non UE</t>
  </si>
  <si>
    <t>Exp UE</t>
  </si>
  <si>
    <t>Exp non UE</t>
  </si>
  <si>
    <t>Total Fr</t>
  </si>
  <si>
    <t>M€</t>
  </si>
  <si>
    <t>%</t>
  </si>
  <si>
    <t>A01</t>
  </si>
  <si>
    <t>A02</t>
  </si>
  <si>
    <t>A</t>
  </si>
  <si>
    <t>B11</t>
  </si>
  <si>
    <t>B12</t>
  </si>
  <si>
    <t>Œufs et ovoproduits</t>
  </si>
  <si>
    <t>B1</t>
  </si>
  <si>
    <t>SOUS TOTAL B1 Crémerie</t>
  </si>
  <si>
    <t>B21</t>
  </si>
  <si>
    <t>B22</t>
  </si>
  <si>
    <t>B23</t>
  </si>
  <si>
    <t>B24</t>
  </si>
  <si>
    <t>Volaille fraiche et élaborée</t>
  </si>
  <si>
    <t>B25</t>
  </si>
  <si>
    <t xml:space="preserve">SOUS TOTAL B2  Viandes </t>
  </si>
  <si>
    <t>B</t>
  </si>
  <si>
    <t>TOTAL B  -  CRÉMERIE et VIANDE</t>
  </si>
  <si>
    <t>C01</t>
  </si>
  <si>
    <t>Mer-Saurisserie-Fumaison</t>
  </si>
  <si>
    <t>C02</t>
  </si>
  <si>
    <t>C03</t>
  </si>
  <si>
    <t>C</t>
  </si>
  <si>
    <t>E11</t>
  </si>
  <si>
    <t>Epicerie Sucrée</t>
  </si>
  <si>
    <t>E12</t>
  </si>
  <si>
    <t>Epicerie Salée</t>
  </si>
  <si>
    <t>E1</t>
  </si>
  <si>
    <t>SOUS TOTAL E1 Epicerie</t>
  </si>
  <si>
    <t>E21</t>
  </si>
  <si>
    <t>Boissons Végétales</t>
  </si>
  <si>
    <t>E22</t>
  </si>
  <si>
    <t>Jus de fruits &amp; de légumes, BRSA</t>
  </si>
  <si>
    <t>E2</t>
  </si>
  <si>
    <t>SOUS TOTAL E2 Boissons sans alcool</t>
  </si>
  <si>
    <t>TOTAL E -  EPICERIE ET BOISSSONS SANS ALCOOL</t>
  </si>
  <si>
    <t>F01</t>
  </si>
  <si>
    <t>F02</t>
  </si>
  <si>
    <t>T</t>
  </si>
  <si>
    <t>EXOTIQUE</t>
  </si>
  <si>
    <t>DONNEES 2020</t>
  </si>
  <si>
    <t>Import exotique</t>
  </si>
  <si>
    <t>Euro</t>
  </si>
  <si>
    <t>Substituable</t>
  </si>
  <si>
    <t>Sucre</t>
  </si>
  <si>
    <t>% import</t>
  </si>
  <si>
    <t>Exotique</t>
  </si>
  <si>
    <t>Médit.</t>
  </si>
  <si>
    <t>TOTAL A  -  FRUITS ET LEGUMES FRAIS</t>
  </si>
  <si>
    <t>300 </t>
  </si>
  <si>
    <t>265 </t>
  </si>
  <si>
    <t>238 </t>
  </si>
  <si>
    <t>180 </t>
  </si>
  <si>
    <t>147 </t>
  </si>
  <si>
    <t>17 </t>
  </si>
  <si>
    <t>4 </t>
  </si>
  <si>
    <t>0 </t>
  </si>
  <si>
    <t>10 </t>
  </si>
  <si>
    <t>8 </t>
  </si>
  <si>
    <t>3 </t>
  </si>
  <si>
    <t>SOUS TOTAL B2  Viandes fraiches et transformées</t>
  </si>
  <si>
    <t>41 </t>
  </si>
  <si>
    <t>1 </t>
  </si>
  <si>
    <t>42 </t>
  </si>
  <si>
    <t>TOTAL C -  TRAITEUR, MER, SURGELÉ</t>
  </si>
  <si>
    <t>173 </t>
  </si>
  <si>
    <t>80 </t>
  </si>
  <si>
    <t>60 </t>
  </si>
  <si>
    <t>139 </t>
  </si>
  <si>
    <t>54 </t>
  </si>
  <si>
    <t>TOTAL D  - BOULANGERIE PÂTISSERIE FRAÎCHE</t>
  </si>
  <si>
    <t>160 </t>
  </si>
  <si>
    <t>761 </t>
  </si>
  <si>
    <t>812 </t>
  </si>
  <si>
    <t>619 </t>
  </si>
  <si>
    <t>400 </t>
  </si>
  <si>
    <t>470 </t>
  </si>
  <si>
    <t>85 </t>
  </si>
  <si>
    <t>68 </t>
  </si>
  <si>
    <t>143 </t>
  </si>
  <si>
    <t>145 </t>
  </si>
  <si>
    <t>38 </t>
  </si>
  <si>
    <t>30 </t>
  </si>
  <si>
    <t>5 </t>
  </si>
  <si>
    <t>TOTAL F -  BOISSONS ALCOOLISÉES</t>
  </si>
  <si>
    <t>1 523 </t>
  </si>
  <si>
    <t>1 304 </t>
  </si>
  <si>
    <t>770 </t>
  </si>
  <si>
    <t>911 </t>
  </si>
  <si>
    <t>93 </t>
  </si>
  <si>
    <t>DONNEES 2021</t>
  </si>
  <si>
    <t>266 </t>
  </si>
  <si>
    <t>272 </t>
  </si>
  <si>
    <t>255 </t>
  </si>
  <si>
    <t>161 </t>
  </si>
  <si>
    <t>122 </t>
  </si>
  <si>
    <t>14 </t>
  </si>
  <si>
    <t>9 </t>
  </si>
  <si>
    <t>4  </t>
  </si>
  <si>
    <t>37 </t>
  </si>
  <si>
    <t>159 </t>
  </si>
  <si>
    <t>116 </t>
  </si>
  <si>
    <t>77 </t>
  </si>
  <si>
    <t>144 </t>
  </si>
  <si>
    <t>40 </t>
  </si>
  <si>
    <t>713 </t>
  </si>
  <si>
    <t>839 </t>
  </si>
  <si>
    <t>637 </t>
  </si>
  <si>
    <t>390 </t>
  </si>
  <si>
    <t>440 </t>
  </si>
  <si>
    <t>24 </t>
  </si>
  <si>
    <t>11 </t>
  </si>
  <si>
    <t>1 319 </t>
  </si>
  <si>
    <t>1 369 </t>
  </si>
  <si>
    <t>739 </t>
  </si>
  <si>
    <t>727 </t>
  </si>
  <si>
    <t>Principaux indicateurs de l'évolution de la production bui entre 2005 et 2021</t>
  </si>
  <si>
    <t>Source : Agence BIO/OC, Agreste (RA et SAA)</t>
  </si>
  <si>
    <t>Evol. /2020</t>
  </si>
  <si>
    <t>Nbre d'exploitations en mode de production biologique</t>
  </si>
  <si>
    <t>Nbre d'entreprises de l'aval certifiées pour une activité bio</t>
  </si>
  <si>
    <t>Nombre total d'opérateurs certifiés pour une activité bio</t>
  </si>
  <si>
    <t>Surfaces en mode de production biologique (ha)</t>
  </si>
  <si>
    <t>dont surfaces certifiées bio</t>
  </si>
  <si>
    <t>dont surfaces en conversion :</t>
  </si>
  <si>
    <t>Surfaces en 1ère année</t>
  </si>
  <si>
    <t>Surfaces en 2e ou 3e année</t>
  </si>
  <si>
    <t>Part des surfaces en mode de production bio dans la SAU</t>
  </si>
  <si>
    <r>
      <t xml:space="preserve">Nombre d'exploitations des Recensements Agricoles 
</t>
    </r>
    <r>
      <rPr>
        <i/>
        <sz val="9"/>
        <color rgb="FF000000"/>
        <rFont val="Calibri"/>
        <family val="2"/>
        <scheme val="minor"/>
      </rPr>
      <t>(estimations)</t>
    </r>
  </si>
  <si>
    <t>-</t>
  </si>
  <si>
    <t>Part des exploitations bio dans l’ensemble des exploitations agricoles*</t>
  </si>
  <si>
    <t>*hors aquaculture et pisciculture, micro exploitations (&lt;0,2ha) et petits ruchers (&lt;50 ruches)</t>
  </si>
  <si>
    <t>Nombre d'exploitations bio hors aquaculture et pisciculture, micro exploitations (&lt;0,2ha) et petits ruchers (&lt;50 ruches)</t>
  </si>
  <si>
    <t xml:space="preserve">  Surfaces certifiées bio</t>
  </si>
  <si>
    <t>Evol SurfAB</t>
  </si>
  <si>
    <t xml:space="preserve">  Surfaces en conversion total</t>
  </si>
  <si>
    <t>Total SAU BIO</t>
  </si>
  <si>
    <t xml:space="preserve">  Nb. exploitations engagées en bio</t>
  </si>
  <si>
    <t xml:space="preserve">  Nb. préparateurs, distributeurs, importateurs et exportateurs bio</t>
  </si>
  <si>
    <t>Source: Agence Bio/OC</t>
  </si>
  <si>
    <t>BDD OC</t>
  </si>
  <si>
    <t>légende</t>
  </si>
  <si>
    <t>2,78 millions ha</t>
  </si>
  <si>
    <t>58 413 fermes</t>
  </si>
  <si>
    <t>29 233 entreprises</t>
  </si>
  <si>
    <t>Total France</t>
  </si>
  <si>
    <t>Nb. Exploitations</t>
  </si>
  <si>
    <t>Surfaces certifiées bio (ha)</t>
  </si>
  <si>
    <t>Surfaces en conversion (ha)</t>
  </si>
  <si>
    <t>Surfaces certifiées + conversion (ha)</t>
  </si>
  <si>
    <t>C2</t>
  </si>
  <si>
    <t>C3</t>
  </si>
  <si>
    <t>Total C123</t>
  </si>
  <si>
    <t>Evol. /20</t>
  </si>
  <si>
    <t>Part en conversion</t>
  </si>
  <si>
    <t>Part en bio</t>
  </si>
  <si>
    <t>Céréales</t>
  </si>
  <si>
    <t>Oléagineux</t>
  </si>
  <si>
    <t>Protéagineux</t>
  </si>
  <si>
    <t>Légumes secs</t>
  </si>
  <si>
    <t>Grandes cultures</t>
  </si>
  <si>
    <t>STH</t>
  </si>
  <si>
    <t>Cultures fourragères</t>
  </si>
  <si>
    <t>Surfaces et cultures fourragères</t>
  </si>
  <si>
    <t>dont fruits à coque</t>
  </si>
  <si>
    <t>dont fruits à noyau et à pépins</t>
  </si>
  <si>
    <t>dont autres fruits :</t>
  </si>
  <si>
    <t>Agrumes</t>
  </si>
  <si>
    <t>Fruits tropicaux et subt.</t>
  </si>
  <si>
    <t>Baies et petits fruits</t>
  </si>
  <si>
    <t>Autres fruits</t>
  </si>
  <si>
    <t>Vigne</t>
  </si>
  <si>
    <t>PPAM</t>
  </si>
  <si>
    <t>Autres</t>
  </si>
  <si>
    <t>Source: Agence Bio/OC; Agreste 2020</t>
  </si>
  <si>
    <t>TOTAL France</t>
  </si>
  <si>
    <t>Nb. Animaux ou de ruches</t>
  </si>
  <si>
    <t>Certifiées Bio</t>
  </si>
  <si>
    <t>En conversion *</t>
  </si>
  <si>
    <t>Bio + Conversion</t>
  </si>
  <si>
    <t>Certifiés Bio</t>
  </si>
  <si>
    <t xml:space="preserve">Conversion </t>
  </si>
  <si>
    <t>Evol. / 20</t>
  </si>
  <si>
    <t>Vaches allaitantes</t>
  </si>
  <si>
    <t>Vaches laitières</t>
  </si>
  <si>
    <t>Total Vaches</t>
  </si>
  <si>
    <t>Brebis viande</t>
  </si>
  <si>
    <t>Brebis laitières</t>
  </si>
  <si>
    <t>Total Brebis</t>
  </si>
  <si>
    <t>Chèvres</t>
  </si>
  <si>
    <t>Truies</t>
  </si>
  <si>
    <t>Porcs charcutiers</t>
  </si>
  <si>
    <t>Poulets de chair</t>
  </si>
  <si>
    <t>Poules pondeuses</t>
  </si>
  <si>
    <t>Ruches</t>
  </si>
  <si>
    <t>* Exploitations n'ayant que des animaux en conversion</t>
  </si>
  <si>
    <t>Source: Agence Bio / OC, Agreste 2020 ; (1) Nombre de ruches</t>
  </si>
  <si>
    <t>Toutes PV</t>
  </si>
  <si>
    <t>Part de bio dans la SAU (%)</t>
  </si>
  <si>
    <t>Aval</t>
  </si>
  <si>
    <t>Evol. C1 /20</t>
  </si>
  <si>
    <t>C2/C3</t>
  </si>
  <si>
    <t>Evol. ha /20</t>
  </si>
  <si>
    <t>Evol. % /20</t>
  </si>
  <si>
    <t>Répartition</t>
  </si>
  <si>
    <t>Nb. Entreprises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</si>
  <si>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</si>
  <si>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</si>
  <si>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</si>
  <si>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</si>
  <si>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</si>
  <si>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</si>
  <si>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</si>
  <si>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</si>
  <si>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</si>
  <si>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</si>
  <si>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</si>
  <si>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</si>
  <si>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</si>
  <si>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Guyane</t>
  </si>
  <si>
    <t>La Réunion</t>
  </si>
  <si>
    <t>Guadeloupe</t>
  </si>
  <si>
    <t>Martinique</t>
  </si>
  <si>
    <t>Mayotte</t>
  </si>
  <si>
    <t>Source: Agence Bio / OC, Agreste 2020</t>
  </si>
  <si>
    <t>Nb. Producteurs 2021</t>
  </si>
  <si>
    <t>Surfaces bio + conversion 2021 (ha)</t>
  </si>
  <si>
    <t xml:space="preserve"> Surfaces en conversion 2021 (ha)</t>
  </si>
  <si>
    <t>Part dans la SAU totale* en 2021</t>
  </si>
  <si>
    <t>Nb. Operateurs aval 2021</t>
  </si>
  <si>
    <t>32</t>
  </si>
  <si>
    <t>GERS</t>
  </si>
  <si>
    <t>83</t>
  </si>
  <si>
    <t>VAR</t>
  </si>
  <si>
    <t>75</t>
  </si>
  <si>
    <t>PARIS</t>
  </si>
  <si>
    <t>26</t>
  </si>
  <si>
    <t>DROME</t>
  </si>
  <si>
    <t>44</t>
  </si>
  <si>
    <t>LOIRE-ATLANTIQUE</t>
  </si>
  <si>
    <t>33</t>
  </si>
  <si>
    <t>GIRONDE</t>
  </si>
  <si>
    <t>05</t>
  </si>
  <si>
    <t>HAUTES-ALPES</t>
  </si>
  <si>
    <t>13</t>
  </si>
  <si>
    <t>BOUCHES-DU-RHONE</t>
  </si>
  <si>
    <t>12</t>
  </si>
  <si>
    <t>AVEYRON</t>
  </si>
  <si>
    <t>21</t>
  </si>
  <si>
    <t>COTE-D'OR</t>
  </si>
  <si>
    <t>30</t>
  </si>
  <si>
    <t>GARD</t>
  </si>
  <si>
    <t>11</t>
  </si>
  <si>
    <t>AUDE</t>
  </si>
  <si>
    <t>66</t>
  </si>
  <si>
    <t>PYRENEES-ORIENTALES</t>
  </si>
  <si>
    <t>34</t>
  </si>
  <si>
    <t>HERAULT</t>
  </si>
  <si>
    <t>69</t>
  </si>
  <si>
    <t>RHONE</t>
  </si>
  <si>
    <t>49</t>
  </si>
  <si>
    <t>MAINE-ET-LOIRE</t>
  </si>
  <si>
    <t>89</t>
  </si>
  <si>
    <t>YONNE</t>
  </si>
  <si>
    <t>04</t>
  </si>
  <si>
    <t>ALPES-DE-HAUTE-PROV</t>
  </si>
  <si>
    <t>59</t>
  </si>
  <si>
    <t>NORD</t>
  </si>
  <si>
    <t>24</t>
  </si>
  <si>
    <t>DORDOGNE</t>
  </si>
  <si>
    <t>84</t>
  </si>
  <si>
    <t>VAUCLUSE</t>
  </si>
  <si>
    <t>35</t>
  </si>
  <si>
    <t>ILLE-ET-VILAINE</t>
  </si>
  <si>
    <t>09</t>
  </si>
  <si>
    <t>ARIEGE</t>
  </si>
  <si>
    <t>29</t>
  </si>
  <si>
    <t>FINISTERE</t>
  </si>
  <si>
    <t>85</t>
  </si>
  <si>
    <t>VENDEE</t>
  </si>
  <si>
    <t>31</t>
  </si>
  <si>
    <t>HAUTE-GARONNE</t>
  </si>
  <si>
    <t>48</t>
  </si>
  <si>
    <t>LOZERE</t>
  </si>
  <si>
    <t>2A</t>
  </si>
  <si>
    <t>CORSE-DU-SUD</t>
  </si>
  <si>
    <t>07</t>
  </si>
  <si>
    <t>ARDECHE</t>
  </si>
  <si>
    <t>56</t>
  </si>
  <si>
    <t>MORBIHAN</t>
  </si>
  <si>
    <t>79</t>
  </si>
  <si>
    <t>DEUX-SEVRES</t>
  </si>
  <si>
    <t>94</t>
  </si>
  <si>
    <t>VAL-DE-MARNE</t>
  </si>
  <si>
    <t>47</t>
  </si>
  <si>
    <t>LOT-ET-GARONNE</t>
  </si>
  <si>
    <t>06</t>
  </si>
  <si>
    <t>ALPES-MARITIMES</t>
  </si>
  <si>
    <t>92</t>
  </si>
  <si>
    <t>HAUTS-DE-SEINE</t>
  </si>
  <si>
    <t>86</t>
  </si>
  <si>
    <t>VIENNE</t>
  </si>
  <si>
    <t>38</t>
  </si>
  <si>
    <t>ISERE</t>
  </si>
  <si>
    <t>22</t>
  </si>
  <si>
    <t>COTES-D'ARMOR</t>
  </si>
  <si>
    <t>2B</t>
  </si>
  <si>
    <t>HAUTE-Corse</t>
  </si>
  <si>
    <t>67</t>
  </si>
  <si>
    <t>BAS-RHIN</t>
  </si>
  <si>
    <t>52</t>
  </si>
  <si>
    <t>HAUTE-MARNE</t>
  </si>
  <si>
    <t>70</t>
  </si>
  <si>
    <t>HAUTE-SAONE</t>
  </si>
  <si>
    <t>62</t>
  </si>
  <si>
    <t>PAS-DE-CALAIS</t>
  </si>
  <si>
    <t>58</t>
  </si>
  <si>
    <t>NIEVRE</t>
  </si>
  <si>
    <t>50</t>
  </si>
  <si>
    <t>MANCHE</t>
  </si>
  <si>
    <t>64</t>
  </si>
  <si>
    <t>PYRENEES-ATLANTIQUES</t>
  </si>
  <si>
    <t>81</t>
  </si>
  <si>
    <t>TARN</t>
  </si>
  <si>
    <t>54</t>
  </si>
  <si>
    <t>MEURTHE-ET-MOSELLE</t>
  </si>
  <si>
    <t>78</t>
  </si>
  <si>
    <t>YVELINES</t>
  </si>
  <si>
    <t>91</t>
  </si>
  <si>
    <t>ESSONNE</t>
  </si>
  <si>
    <t>14</t>
  </si>
  <si>
    <t>CALVADOS</t>
  </si>
  <si>
    <t>74</t>
  </si>
  <si>
    <t>HAUTE-SAVOIE</t>
  </si>
  <si>
    <t>82</t>
  </si>
  <si>
    <t>TARN-ET-GARONNE</t>
  </si>
  <si>
    <t>61</t>
  </si>
  <si>
    <t>ORNE</t>
  </si>
  <si>
    <t>76</t>
  </si>
  <si>
    <t>SEINE-MARITIME</t>
  </si>
  <si>
    <t>57</t>
  </si>
  <si>
    <t>MOSELLE</t>
  </si>
  <si>
    <t>43</t>
  </si>
  <si>
    <t>HAUTE-LOIRE</t>
  </si>
  <si>
    <t>46</t>
  </si>
  <si>
    <t>LOT</t>
  </si>
  <si>
    <t>39</t>
  </si>
  <si>
    <t>JURA</t>
  </si>
  <si>
    <t>77</t>
  </si>
  <si>
    <t>SEINE-ET-MARNE</t>
  </si>
  <si>
    <t>51</t>
  </si>
  <si>
    <t>MARNE</t>
  </si>
  <si>
    <t>53</t>
  </si>
  <si>
    <t>MAYENNE</t>
  </si>
  <si>
    <t>10</t>
  </si>
  <si>
    <t>AUBE</t>
  </si>
  <si>
    <t>18</t>
  </si>
  <si>
    <t>CHER</t>
  </si>
  <si>
    <t>17</t>
  </si>
  <si>
    <t>CHARENTE-MARITIME</t>
  </si>
  <si>
    <t>88</t>
  </si>
  <si>
    <t>VOSGES</t>
  </si>
  <si>
    <t>68</t>
  </si>
  <si>
    <t>HAUT-RHIN</t>
  </si>
  <si>
    <t>42</t>
  </si>
  <si>
    <t>LOIRE</t>
  </si>
  <si>
    <t>63</t>
  </si>
  <si>
    <t>PUY-DE-DOME</t>
  </si>
  <si>
    <t>973</t>
  </si>
  <si>
    <t>37</t>
  </si>
  <si>
    <t>INDRE-ET-LOIRE</t>
  </si>
  <si>
    <t>55</t>
  </si>
  <si>
    <t>MEUSE</t>
  </si>
  <si>
    <t>93</t>
  </si>
  <si>
    <t>SEINE-SAINT-DENIS</t>
  </si>
  <si>
    <t>87</t>
  </si>
  <si>
    <t>HAUTE-VIENNE</t>
  </si>
  <si>
    <t>71</t>
  </si>
  <si>
    <t>SAONE-ET-LOIRE</t>
  </si>
  <si>
    <t>01</t>
  </si>
  <si>
    <t>AIN</t>
  </si>
  <si>
    <t>73</t>
  </si>
  <si>
    <t>SAVOIE</t>
  </si>
  <si>
    <t>16</t>
  </si>
  <si>
    <t>CHARENTE</t>
  </si>
  <si>
    <t>45</t>
  </si>
  <si>
    <t>LOIRET</t>
  </si>
  <si>
    <t>974</t>
  </si>
  <si>
    <t>36</t>
  </si>
  <si>
    <t>INDRE</t>
  </si>
  <si>
    <t>72</t>
  </si>
  <si>
    <t>SARTHE</t>
  </si>
  <si>
    <t>40</t>
  </si>
  <si>
    <t>LANDES</t>
  </si>
  <si>
    <t>15</t>
  </si>
  <si>
    <t>CANTAL</t>
  </si>
  <si>
    <t>03</t>
  </si>
  <si>
    <t>ALLIER</t>
  </si>
  <si>
    <t>19</t>
  </si>
  <si>
    <t>CORREZE</t>
  </si>
  <si>
    <t>25</t>
  </si>
  <si>
    <t>DOUBS</t>
  </si>
  <si>
    <t>60</t>
  </si>
  <si>
    <t>OISE</t>
  </si>
  <si>
    <t>65</t>
  </si>
  <si>
    <t>HAUTES-PYRENEES</t>
  </si>
  <si>
    <t>08</t>
  </si>
  <si>
    <t>ARDENNES</t>
  </si>
  <si>
    <t>95</t>
  </si>
  <si>
    <t>VAL-D'OISE</t>
  </si>
  <si>
    <t>23</t>
  </si>
  <si>
    <t>CREUSE</t>
  </si>
  <si>
    <t>27</t>
  </si>
  <si>
    <t>EURE</t>
  </si>
  <si>
    <t>80</t>
  </si>
  <si>
    <t>SOMME</t>
  </si>
  <si>
    <t>90</t>
  </si>
  <si>
    <t>TERRITOIRE DE BELFORT</t>
  </si>
  <si>
    <t>02</t>
  </si>
  <si>
    <t>AISNE</t>
  </si>
  <si>
    <t>Corse-DU-SUD</t>
  </si>
  <si>
    <t>28</t>
  </si>
  <si>
    <t>EURE-ET-LOIR</t>
  </si>
  <si>
    <t>41</t>
  </si>
  <si>
    <t>LOIR-ET-CHER</t>
  </si>
  <si>
    <t>971</t>
  </si>
  <si>
    <t>972</t>
  </si>
  <si>
    <t>976</t>
  </si>
  <si>
    <t>geo</t>
  </si>
  <si>
    <t>nbferme</t>
  </si>
  <si>
    <t>nbferme_evol</t>
  </si>
  <si>
    <t>Répartition des producteurs engagés en bio fin 2021 et évolution par rapport à 2020</t>
  </si>
  <si>
    <t>OUTRE-MER</t>
  </si>
  <si>
    <t>Evolution des surfaces bio et en conversion dans les principaux pays européens</t>
  </si>
  <si>
    <t>Evol 2015/2020</t>
  </si>
  <si>
    <t>Evol 2019/2020</t>
  </si>
  <si>
    <t>Total UE à 27</t>
  </si>
  <si>
    <t>Rép. Tchèque</t>
  </si>
  <si>
    <t>Grèce</t>
  </si>
  <si>
    <t>Roumanie</t>
  </si>
  <si>
    <t>Lettonie</t>
  </si>
  <si>
    <t>Lituanie</t>
  </si>
  <si>
    <t>Portugal</t>
  </si>
  <si>
    <t>Estonie</t>
  </si>
  <si>
    <t>Hongrie</t>
  </si>
  <si>
    <t>Slovaquie</t>
  </si>
  <si>
    <t>Bulgarie</t>
  </si>
  <si>
    <t>Croatie</t>
  </si>
  <si>
    <t>Slovénie</t>
  </si>
  <si>
    <t>Chypre</t>
  </si>
  <si>
    <t>Malte</t>
  </si>
  <si>
    <t>Total Marché (TTC)
hors RHD</t>
  </si>
  <si>
    <t>Marché au stade de gros HT
(hors RHD)</t>
  </si>
  <si>
    <r>
      <t xml:space="preserve">Restauration hors domicile 
</t>
    </r>
    <r>
      <rPr>
        <i/>
        <sz val="10"/>
        <color rgb="FF000000"/>
        <rFont val="Calibri"/>
        <family val="2"/>
        <scheme val="minor"/>
      </rPr>
      <t>(achats stade de gros HT)</t>
    </r>
  </si>
  <si>
    <t>Total marché HT</t>
  </si>
  <si>
    <t xml:space="preserve">Retrouvez tous nos chiffres  : </t>
  </si>
  <si>
    <t>Figures du dossier de presse du 10 juin 2022 :</t>
  </si>
  <si>
    <t>https://www.agencebio.org/vos-outils/les-chiffres-cles/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</si>
</sst>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 * #,##0.00_)_ ;_ * \(#,##0.00\)_ ;_ * &quot;-&quot;??_)_ ;_ @_ "/>
    <numFmt numFmtId="165" formatCode="#,###,##0.0"/>
    <numFmt numFmtId="166" formatCode="#,###,##0"/>
    <numFmt numFmtId="167" formatCode="_-* #,##0_-;\-* #,##0_-;_-* &quot;-&quot;??_-;_-@_-"/>
    <numFmt numFmtId="168" formatCode="_-* #,##0.0_-;\-* #,##0.0_-;_-* &quot;-&quot;??_-;_-@_-"/>
    <numFmt numFmtId="169" formatCode="0%;\-0%;&quot;&quot;"/>
    <numFmt numFmtId="170" formatCode="#,##0.000"/>
    <numFmt numFmtId="171" formatCode="0.000"/>
    <numFmt numFmtId="172" formatCode="0.0000"/>
    <numFmt numFmtId="173" formatCode="&quot;+&quot;0.0%;&quot;-&quot;0.0%;\-"/>
    <numFmt numFmtId="174" formatCode="#,##0.00&quot; &quot;[$€-40C];[Red]&quot;-&quot;#,##0.00&quot; &quot;[$€-40C]"/>
    <numFmt numFmtId="175" formatCode="\(#,##0\)"/>
    <numFmt numFmtId="176" formatCode="#,##0_ ;\-#,##0\ "/>
    <numFmt numFmtId="177" formatCode="_-* #,##0\ _€_-;\-* #,##0\ _€_-;_-* &quot;-&quot;??\ _€_-;_-@_-"/>
    <numFmt numFmtId="178" formatCode="0.0%"/>
    <numFmt numFmtId="179" formatCode="0.0%;;&quot;-&quot;"/>
    <numFmt numFmtId="180" formatCode="\+0%;\-0%"/>
    <numFmt numFmtId="181" formatCode="\+0.0%;\-0.0%"/>
  </numFmts>
  <fonts count="1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"/>
      <color rgb="FFFFFFFF"/>
      <name val="Aktiv Grotesk"/>
      <family val="2"/>
    </font>
    <font>
      <sz val="11"/>
      <color theme="1"/>
      <name val="Aktiv Grotesk"/>
      <family val="2"/>
    </font>
    <font>
      <b/>
      <sz val="10"/>
      <color theme="1"/>
      <name val="Aktiv Grotesk"/>
      <family val="2"/>
    </font>
    <font>
      <sz val="15"/>
      <color rgb="FF333333"/>
      <name val="Aktiv Grotesk"/>
      <family val="2"/>
    </font>
    <font>
      <sz val="11"/>
      <color rgb="FF000000"/>
      <name val="Aktiv Grotesk"/>
      <family val="2"/>
    </font>
    <font>
      <sz val="12"/>
      <color rgb="FF009DD9"/>
      <name val="Aktiv Grotesk"/>
      <family val="2"/>
    </font>
    <font>
      <sz val="10"/>
      <color theme="1"/>
      <name val="Aktiv Grotesk"/>
      <family val="2"/>
    </font>
    <font>
      <sz val="9"/>
      <color rgb="FF333333"/>
      <name val="Aktiv Grotesk"/>
      <family val="2"/>
    </font>
    <font>
      <b/>
      <sz val="9"/>
      <color rgb="FF333333"/>
      <name val="Aktiv Grotesk"/>
      <family val="2"/>
    </font>
    <font>
      <sz val="9"/>
      <color rgb="FF000000"/>
      <name val="Aktiv Grotesk"/>
      <family val="2"/>
    </font>
    <font>
      <sz val="14"/>
      <color rgb="FF000000"/>
      <name val="Aktiv Grotesk"/>
      <family val="2"/>
    </font>
    <font>
      <sz val="17"/>
      <color rgb="FF008BF5"/>
      <name val="Aktiv Grotesk"/>
      <family val="2"/>
    </font>
    <font>
      <sz val="7"/>
      <color rgb="FF545863"/>
      <name val="Aktiv Grotesk"/>
      <family val="2"/>
    </font>
    <font>
      <b/>
      <sz val="10"/>
      <color indexed="8"/>
      <name val="Aktiv Grotesk"/>
      <family val="2"/>
    </font>
    <font>
      <b/>
      <sz val="10"/>
      <name val="Aktiv Grotesk"/>
      <family val="2"/>
    </font>
    <font>
      <sz val="10"/>
      <name val="Aktiv Grotesk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0"/>
      <color rgb="FFFFFFFF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b/>
      <i/>
      <sz val="9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404040"/>
      <name val="Calibri"/>
      <family val="2"/>
      <scheme val="minor"/>
    </font>
    <font>
      <b/>
      <i/>
      <sz val="9.5"/>
      <color rgb="FF40404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b/>
      <i/>
      <sz val="9.5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9.5"/>
      <color theme="0"/>
      <name val="Calibri"/>
      <family val="2"/>
      <scheme val="minor"/>
    </font>
    <font>
      <b/>
      <sz val="9.5"/>
      <color theme="0"/>
      <name val="Calibri"/>
      <family val="2"/>
      <scheme val="minor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name val="Berlin Sans FB"/>
      <family val="2"/>
    </font>
    <font>
      <b/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theme="1"/>
      <name val="Liberation Sans"/>
    </font>
    <font>
      <sz val="11"/>
      <color theme="1"/>
      <name val="Arial1"/>
      <family val="2"/>
    </font>
    <font>
      <b/>
      <sz val="11"/>
      <color theme="1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FFFFFF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1"/>
      <color rgb="FF000000"/>
      <name val="Calibri"/>
      <family val="2"/>
    </font>
    <font>
      <sz val="12"/>
      <color theme="1"/>
      <name val="Segoe UI"/>
      <family val="2"/>
    </font>
    <font>
      <sz val="10"/>
      <color theme="1"/>
      <name val="Inherit"/>
    </font>
    <font>
      <b/>
      <sz val="9"/>
      <color rgb="FFFFFFFF"/>
      <name val="Inherit"/>
    </font>
    <font>
      <sz val="10"/>
      <color rgb="FF000000"/>
      <name val="Inherit"/>
    </font>
    <font>
      <b/>
      <sz val="9"/>
      <color rgb="FF000000"/>
      <name val="Inherit"/>
    </font>
    <font>
      <sz val="9"/>
      <color rgb="FF000000"/>
      <name val="Inherit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Marianne"/>
    </font>
    <font>
      <b/>
      <i/>
      <sz val="10"/>
      <color rgb="FFFFFFFF"/>
      <name val="Calibri"/>
      <family val="2"/>
    </font>
    <font>
      <sz val="11"/>
      <color rgb="FFFFFFFF"/>
      <name val="Calibri"/>
      <family val="2"/>
    </font>
    <font>
      <i/>
      <sz val="11"/>
      <color rgb="FFFFFFFF"/>
      <name val="Calibri"/>
      <family val="2"/>
    </font>
    <font>
      <b/>
      <i/>
      <sz val="1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rgb="FF000000"/>
      <name val="Calibri"/>
      <family val="2"/>
      <scheme val="minor"/>
    </font>
    <font>
      <i/>
      <u/>
      <sz val="1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D8E9F1"/>
        <bgColor rgb="FFD8E9F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theme="4"/>
      </patternFill>
    </fill>
    <fill>
      <patternFill patternType="solid">
        <fgColor theme="9"/>
        <bgColor theme="4"/>
      </patternFill>
    </fill>
    <fill>
      <patternFill patternType="solid">
        <fgColor theme="5"/>
        <bgColor indexed="0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rgb="FFD8E9F1"/>
      </patternFill>
    </fill>
    <fill>
      <patternFill patternType="solid">
        <fgColor rgb="FF00B0F0"/>
        <bgColor indexed="64"/>
      </patternFill>
    </fill>
    <fill>
      <patternFill patternType="solid">
        <fgColor rgb="FFB2B2B2"/>
        <bgColor rgb="FFB2B2B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6B9B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C2D69A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D99795"/>
        <bgColor rgb="FF000000"/>
      </patternFill>
    </fill>
    <fill>
      <patternFill patternType="solid">
        <fgColor rgb="FF75923C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8064A2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167418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DCFC96"/>
        <bgColor indexed="64"/>
      </patternFill>
    </fill>
    <fill>
      <patternFill patternType="solid">
        <fgColor rgb="FFC2FA44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6" fillId="0" borderId="0"/>
    <xf numFmtId="0" fontId="25" fillId="0" borderId="0"/>
    <xf numFmtId="9" fontId="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40" fillId="0" borderId="0"/>
    <xf numFmtId="9" fontId="2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0" fontId="70" fillId="0" borderId="30"/>
    <xf numFmtId="0" fontId="71" fillId="42" borderId="30"/>
    <xf numFmtId="0" fontId="72" fillId="0" borderId="0">
      <alignment horizontal="center"/>
    </xf>
    <xf numFmtId="0" fontId="72" fillId="0" borderId="0">
      <alignment horizontal="center" textRotation="90"/>
    </xf>
    <xf numFmtId="0" fontId="73" fillId="0" borderId="0"/>
    <xf numFmtId="174" fontId="73" fillId="0" borderId="0"/>
    <xf numFmtId="0" fontId="89" fillId="0" borderId="0"/>
    <xf numFmtId="0" fontId="40" fillId="0" borderId="0"/>
  </cellStyleXfs>
  <cellXfs count="606">
    <xf numFmtId="0" fontId="0" fillId="0" borderId="0" xfId="0"/>
    <xf numFmtId="0" fontId="4" fillId="2" borderId="0" xfId="0" applyFont="1" applyFill="1"/>
    <xf numFmtId="0" fontId="0" fillId="0" borderId="0" xfId="0" applyAlignment="1">
      <alignment horizontal="left"/>
    </xf>
    <xf numFmtId="0" fontId="5" fillId="3" borderId="1" xfId="0" applyFont="1" applyFill="1" applyBorder="1"/>
    <xf numFmtId="0" fontId="3" fillId="0" borderId="0" xfId="0" applyFont="1"/>
    <xf numFmtId="0" fontId="5" fillId="3" borderId="0" xfId="0" applyFont="1" applyFill="1"/>
    <xf numFmtId="1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/>
    <xf numFmtId="0" fontId="3" fillId="4" borderId="0" xfId="0" applyFont="1" applyFill="1" applyAlignment="1">
      <alignment horizontal="left"/>
    </xf>
    <xf numFmtId="10" fontId="3" fillId="0" borderId="0" xfId="0" applyNumberFormat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3" fillId="0" borderId="0" xfId="1" applyFont="1" applyAlignment="1">
      <alignment vertical="center"/>
    </xf>
    <xf numFmtId="0" fontId="19" fillId="0" borderId="0" xfId="1" applyFont="1" applyAlignment="1">
      <alignment vertical="top" wrapText="1"/>
    </xf>
    <xf numFmtId="0" fontId="19" fillId="0" borderId="0" xfId="1" applyFont="1" applyAlignment="1">
      <alignment vertical="top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165" fontId="13" fillId="0" borderId="0" xfId="1" applyNumberFormat="1" applyFont="1" applyAlignment="1">
      <alignment vertical="center"/>
    </xf>
    <xf numFmtId="166" fontId="13" fillId="0" borderId="0" xfId="1" applyNumberFormat="1" applyFont="1" applyAlignment="1">
      <alignment vertical="center"/>
    </xf>
    <xf numFmtId="167" fontId="0" fillId="0" borderId="0" xfId="0" applyNumberFormat="1"/>
    <xf numFmtId="0" fontId="20" fillId="4" borderId="0" xfId="1" applyFont="1" applyFill="1" applyAlignment="1">
      <alignment vertical="center"/>
    </xf>
    <xf numFmtId="0" fontId="6" fillId="5" borderId="0" xfId="1" applyFill="1"/>
    <xf numFmtId="0" fontId="23" fillId="0" borderId="0" xfId="1" applyFont="1"/>
    <xf numFmtId="0" fontId="6" fillId="0" borderId="0" xfId="1"/>
    <xf numFmtId="0" fontId="5" fillId="0" borderId="0" xfId="1" applyFont="1"/>
    <xf numFmtId="0" fontId="24" fillId="0" borderId="0" xfId="1" applyFont="1" applyAlignment="1">
      <alignment horizontal="right"/>
    </xf>
    <xf numFmtId="0" fontId="25" fillId="0" borderId="0" xfId="2"/>
    <xf numFmtId="9" fontId="26" fillId="0" borderId="0" xfId="3" applyFont="1"/>
    <xf numFmtId="9" fontId="0" fillId="0" borderId="0" xfId="3" applyFont="1"/>
    <xf numFmtId="9" fontId="24" fillId="0" borderId="0" xfId="3" applyFont="1"/>
    <xf numFmtId="0" fontId="28" fillId="6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168" fontId="0" fillId="0" borderId="0" xfId="4" applyNumberFormat="1" applyFont="1"/>
    <xf numFmtId="0" fontId="30" fillId="7" borderId="7" xfId="0" applyFont="1" applyFill="1" applyBorder="1" applyAlignment="1">
      <alignment vertical="center" wrapText="1"/>
    </xf>
    <xf numFmtId="3" fontId="30" fillId="7" borderId="8" xfId="0" applyNumberFormat="1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10" fontId="30" fillId="7" borderId="8" xfId="0" applyNumberFormat="1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vertical="center" wrapText="1"/>
    </xf>
    <xf numFmtId="3" fontId="29" fillId="9" borderId="8" xfId="0" applyNumberFormat="1" applyFont="1" applyFill="1" applyBorder="1" applyAlignment="1">
      <alignment horizontal="center" vertical="center" wrapText="1"/>
    </xf>
    <xf numFmtId="10" fontId="29" fillId="9" borderId="8" xfId="0" applyNumberFormat="1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vertical="center" wrapText="1"/>
    </xf>
    <xf numFmtId="3" fontId="31" fillId="10" borderId="8" xfId="0" applyNumberFormat="1" applyFont="1" applyFill="1" applyBorder="1" applyAlignment="1">
      <alignment horizontal="center" vertical="center" wrapText="1"/>
    </xf>
    <xf numFmtId="10" fontId="31" fillId="10" borderId="8" xfId="0" applyNumberFormat="1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10" fontId="32" fillId="0" borderId="8" xfId="0" applyNumberFormat="1" applyFont="1" applyBorder="1" applyAlignment="1">
      <alignment horizontal="center" vertical="center" wrapText="1"/>
    </xf>
    <xf numFmtId="0" fontId="33" fillId="9" borderId="7" xfId="0" applyFont="1" applyFill="1" applyBorder="1" applyAlignment="1">
      <alignment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0" fontId="30" fillId="11" borderId="8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vertical="center" wrapText="1"/>
    </xf>
    <xf numFmtId="3" fontId="29" fillId="6" borderId="8" xfId="0" applyNumberFormat="1" applyFont="1" applyFill="1" applyBorder="1" applyAlignment="1">
      <alignment horizontal="center" vertical="center" wrapText="1"/>
    </xf>
    <xf numFmtId="10" fontId="29" fillId="6" borderId="8" xfId="0" applyNumberFormat="1" applyFont="1" applyFill="1" applyBorder="1" applyAlignment="1">
      <alignment horizontal="center" vertical="center" wrapText="1"/>
    </xf>
    <xf numFmtId="3" fontId="6" fillId="0" borderId="0" xfId="1" applyNumberFormat="1"/>
    <xf numFmtId="0" fontId="6" fillId="4" borderId="0" xfId="1" applyFill="1"/>
    <xf numFmtId="0" fontId="24" fillId="4" borderId="0" xfId="1" applyFont="1" applyFill="1"/>
    <xf numFmtId="0" fontId="5" fillId="4" borderId="0" xfId="1" applyFont="1" applyFill="1"/>
    <xf numFmtId="0" fontId="5" fillId="13" borderId="0" xfId="1" applyFont="1" applyFill="1"/>
    <xf numFmtId="3" fontId="39" fillId="14" borderId="0" xfId="1" applyNumberFormat="1" applyFont="1" applyFill="1" applyAlignment="1">
      <alignment horizontal="center" wrapText="1"/>
    </xf>
    <xf numFmtId="3" fontId="39" fillId="15" borderId="0" xfId="1" applyNumberFormat="1" applyFont="1" applyFill="1" applyAlignment="1">
      <alignment horizontal="center" wrapText="1"/>
    </xf>
    <xf numFmtId="0" fontId="41" fillId="16" borderId="0" xfId="5" applyFont="1" applyFill="1" applyAlignment="1">
      <alignment horizontal="center" wrapText="1"/>
    </xf>
    <xf numFmtId="3" fontId="39" fillId="17" borderId="0" xfId="1" applyNumberFormat="1" applyFont="1" applyFill="1" applyAlignment="1">
      <alignment horizontal="center" wrapText="1"/>
    </xf>
    <xf numFmtId="0" fontId="42" fillId="18" borderId="0" xfId="1" applyFont="1" applyFill="1" applyAlignment="1">
      <alignment horizontal="right"/>
    </xf>
    <xf numFmtId="3" fontId="6" fillId="4" borderId="0" xfId="1" applyNumberFormat="1" applyFill="1"/>
    <xf numFmtId="9" fontId="0" fillId="4" borderId="0" xfId="3" applyFont="1" applyFill="1"/>
    <xf numFmtId="3" fontId="43" fillId="4" borderId="10" xfId="5" applyNumberFormat="1" applyFont="1" applyFill="1" applyBorder="1" applyAlignment="1">
      <alignment horizontal="right" wrapText="1"/>
    </xf>
    <xf numFmtId="3" fontId="44" fillId="19" borderId="0" xfId="3" applyNumberFormat="1" applyFont="1" applyFill="1"/>
    <xf numFmtId="3" fontId="43" fillId="0" borderId="11" xfId="5" applyNumberFormat="1" applyFont="1" applyBorder="1" applyAlignment="1">
      <alignment horizontal="right" wrapText="1"/>
    </xf>
    <xf numFmtId="3" fontId="0" fillId="0" borderId="0" xfId="3" applyNumberFormat="1" applyFont="1"/>
    <xf numFmtId="0" fontId="24" fillId="20" borderId="0" xfId="1" applyFont="1" applyFill="1"/>
    <xf numFmtId="3" fontId="24" fillId="20" borderId="0" xfId="1" applyNumberFormat="1" applyFont="1" applyFill="1"/>
    <xf numFmtId="0" fontId="45" fillId="23" borderId="12" xfId="0" applyFont="1" applyFill="1" applyBorder="1" applyAlignment="1">
      <alignment wrapText="1"/>
    </xf>
    <xf numFmtId="0" fontId="46" fillId="23" borderId="12" xfId="0" applyFont="1" applyFill="1" applyBorder="1" applyAlignment="1">
      <alignment horizontal="center" vertical="center" wrapText="1"/>
    </xf>
    <xf numFmtId="0" fontId="34" fillId="24" borderId="9" xfId="0" applyFont="1" applyFill="1" applyBorder="1" applyAlignment="1">
      <alignment horizontal="center" vertical="center" wrapText="1"/>
    </xf>
    <xf numFmtId="0" fontId="35" fillId="31" borderId="9" xfId="0" applyFont="1" applyFill="1" applyBorder="1" applyAlignment="1">
      <alignment horizontal="center" vertical="center" wrapText="1"/>
    </xf>
    <xf numFmtId="10" fontId="0" fillId="0" borderId="0" xfId="6" applyNumberFormat="1" applyFont="1"/>
    <xf numFmtId="3" fontId="49" fillId="32" borderId="0" xfId="0" applyNumberFormat="1" applyFont="1" applyFill="1" applyAlignment="1">
      <alignment horizontal="center" vertical="center" wrapText="1"/>
    </xf>
    <xf numFmtId="0" fontId="30" fillId="33" borderId="18" xfId="0" applyFont="1" applyFill="1" applyBorder="1" applyAlignment="1">
      <alignment horizontal="center" vertical="center"/>
    </xf>
    <xf numFmtId="0" fontId="31" fillId="33" borderId="19" xfId="0" applyFont="1" applyFill="1" applyBorder="1" applyAlignment="1">
      <alignment horizontal="center" vertical="center"/>
    </xf>
    <xf numFmtId="0" fontId="31" fillId="33" borderId="19" xfId="0" applyFont="1" applyFill="1" applyBorder="1" applyAlignment="1">
      <alignment horizontal="center" vertical="center" wrapText="1"/>
    </xf>
    <xf numFmtId="3" fontId="49" fillId="32" borderId="21" xfId="0" applyNumberFormat="1" applyFont="1" applyFill="1" applyBorder="1" applyAlignment="1">
      <alignment horizontal="center" vertical="center"/>
    </xf>
    <xf numFmtId="3" fontId="50" fillId="10" borderId="22" xfId="0" applyNumberFormat="1" applyFont="1" applyFill="1" applyBorder="1" applyAlignment="1">
      <alignment horizontal="center" vertical="center" wrapText="1"/>
    </xf>
    <xf numFmtId="3" fontId="49" fillId="32" borderId="23" xfId="0" applyNumberFormat="1" applyFont="1" applyFill="1" applyBorder="1" applyAlignment="1">
      <alignment horizontal="center" vertical="center"/>
    </xf>
    <xf numFmtId="3" fontId="49" fillId="32" borderId="24" xfId="0" applyNumberFormat="1" applyFont="1" applyFill="1" applyBorder="1" applyAlignment="1">
      <alignment horizontal="center" vertical="center" wrapText="1"/>
    </xf>
    <xf numFmtId="3" fontId="50" fillId="10" borderId="20" xfId="0" applyNumberFormat="1" applyFont="1" applyFill="1" applyBorder="1" applyAlignment="1">
      <alignment horizontal="center" vertical="center" wrapText="1"/>
    </xf>
    <xf numFmtId="0" fontId="53" fillId="32" borderId="23" xfId="0" applyFont="1" applyFill="1" applyBorder="1" applyAlignment="1">
      <alignment horizontal="center" vertical="center"/>
    </xf>
    <xf numFmtId="0" fontId="53" fillId="32" borderId="24" xfId="0" applyFont="1" applyFill="1" applyBorder="1" applyAlignment="1">
      <alignment horizontal="center" vertical="center" wrapText="1"/>
    </xf>
    <xf numFmtId="0" fontId="54" fillId="10" borderId="20" xfId="0" applyFont="1" applyFill="1" applyBorder="1" applyAlignment="1">
      <alignment horizontal="center" vertical="center" wrapText="1"/>
    </xf>
    <xf numFmtId="3" fontId="51" fillId="20" borderId="21" xfId="0" applyNumberFormat="1" applyFont="1" applyFill="1" applyBorder="1" applyAlignment="1">
      <alignment horizontal="center" vertical="center"/>
    </xf>
    <xf numFmtId="3" fontId="51" fillId="20" borderId="0" xfId="0" applyNumberFormat="1" applyFont="1" applyFill="1" applyAlignment="1">
      <alignment horizontal="center" vertical="center" wrapText="1"/>
    </xf>
    <xf numFmtId="0" fontId="51" fillId="20" borderId="21" xfId="0" applyFont="1" applyFill="1" applyBorder="1" applyAlignment="1">
      <alignment horizontal="center" vertical="center"/>
    </xf>
    <xf numFmtId="0" fontId="51" fillId="20" borderId="0" xfId="0" applyFont="1" applyFill="1" applyAlignment="1">
      <alignment horizontal="center" vertical="center" wrapText="1"/>
    </xf>
    <xf numFmtId="3" fontId="30" fillId="20" borderId="21" xfId="0" applyNumberFormat="1" applyFont="1" applyFill="1" applyBorder="1" applyAlignment="1">
      <alignment horizontal="center" vertical="center" wrapText="1"/>
    </xf>
    <xf numFmtId="3" fontId="30" fillId="20" borderId="0" xfId="0" applyNumberFormat="1" applyFont="1" applyFill="1" applyAlignment="1">
      <alignment horizontal="center" vertical="center" wrapText="1"/>
    </xf>
    <xf numFmtId="10" fontId="30" fillId="20" borderId="17" xfId="0" applyNumberFormat="1" applyFont="1" applyFill="1" applyBorder="1" applyAlignment="1">
      <alignment horizontal="center" vertical="center" wrapText="1"/>
    </xf>
    <xf numFmtId="10" fontId="30" fillId="20" borderId="18" xfId="0" applyNumberFormat="1" applyFont="1" applyFill="1" applyBorder="1" applyAlignment="1">
      <alignment horizontal="center" vertical="center" wrapText="1"/>
    </xf>
    <xf numFmtId="3" fontId="31" fillId="34" borderId="22" xfId="0" applyNumberFormat="1" applyFont="1" applyFill="1" applyBorder="1" applyAlignment="1">
      <alignment horizontal="center" vertical="center" wrapText="1"/>
    </xf>
    <xf numFmtId="10" fontId="31" fillId="34" borderId="19" xfId="0" applyNumberFormat="1" applyFont="1" applyFill="1" applyBorder="1" applyAlignment="1">
      <alignment horizontal="center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horizontal="center" vertical="center" wrapText="1"/>
    </xf>
    <xf numFmtId="3" fontId="56" fillId="23" borderId="23" xfId="0" applyNumberFormat="1" applyFont="1" applyFill="1" applyBorder="1" applyAlignment="1">
      <alignment horizontal="center" vertical="center" wrapText="1"/>
    </xf>
    <xf numFmtId="3" fontId="56" fillId="23" borderId="24" xfId="0" applyNumberFormat="1" applyFont="1" applyFill="1" applyBorder="1" applyAlignment="1">
      <alignment horizontal="center" vertical="center" wrapText="1"/>
    </xf>
    <xf numFmtId="9" fontId="56" fillId="23" borderId="24" xfId="0" applyNumberFormat="1" applyFont="1" applyFill="1" applyBorder="1" applyAlignment="1">
      <alignment horizontal="center" vertical="center"/>
    </xf>
    <xf numFmtId="3" fontId="54" fillId="37" borderId="20" xfId="0" applyNumberFormat="1" applyFont="1" applyFill="1" applyBorder="1" applyAlignment="1">
      <alignment horizontal="center" vertical="center" wrapText="1"/>
    </xf>
    <xf numFmtId="3" fontId="52" fillId="38" borderId="22" xfId="0" applyNumberFormat="1" applyFont="1" applyFill="1" applyBorder="1" applyAlignment="1">
      <alignment horizontal="center" vertical="center" wrapText="1"/>
    </xf>
    <xf numFmtId="0" fontId="52" fillId="38" borderId="22" xfId="0" applyFont="1" applyFill="1" applyBorder="1" applyAlignment="1">
      <alignment horizontal="center" vertical="center" wrapText="1"/>
    </xf>
    <xf numFmtId="0" fontId="0" fillId="0" borderId="22" xfId="0" applyBorder="1"/>
    <xf numFmtId="3" fontId="57" fillId="36" borderId="20" xfId="0" applyNumberFormat="1" applyFont="1" applyFill="1" applyBorder="1" applyAlignment="1">
      <alignment horizontal="center" vertical="center" wrapText="1"/>
    </xf>
    <xf numFmtId="0" fontId="0" fillId="18" borderId="0" xfId="0" applyFill="1"/>
    <xf numFmtId="0" fontId="0" fillId="18" borderId="0" xfId="0" applyFill="1" applyAlignment="1">
      <alignment horizontal="center"/>
    </xf>
    <xf numFmtId="0" fontId="48" fillId="32" borderId="14" xfId="0" applyFont="1" applyFill="1" applyBorder="1" applyAlignment="1">
      <alignment horizontal="right" vertical="center" wrapText="1"/>
    </xf>
    <xf numFmtId="0" fontId="48" fillId="32" borderId="13" xfId="0" applyFont="1" applyFill="1" applyBorder="1" applyAlignment="1">
      <alignment horizontal="right" vertical="center" wrapText="1"/>
    </xf>
    <xf numFmtId="0" fontId="46" fillId="36" borderId="13" xfId="0" applyFont="1" applyFill="1" applyBorder="1" applyAlignment="1">
      <alignment horizontal="right" vertical="center" wrapText="1"/>
    </xf>
    <xf numFmtId="0" fontId="48" fillId="28" borderId="16" xfId="0" applyFont="1" applyFill="1" applyBorder="1" applyAlignment="1">
      <alignment horizontal="right" vertical="center" wrapText="1"/>
    </xf>
    <xf numFmtId="0" fontId="48" fillId="18" borderId="0" xfId="0" applyFont="1" applyFill="1" applyAlignment="1">
      <alignment vertical="center" wrapText="1"/>
    </xf>
    <xf numFmtId="0" fontId="58" fillId="39" borderId="13" xfId="1" applyFont="1" applyFill="1" applyBorder="1" applyAlignment="1">
      <alignment horizontal="center" vertical="center" wrapText="1"/>
    </xf>
    <xf numFmtId="0" fontId="6" fillId="18" borderId="13" xfId="1" applyFill="1" applyBorder="1" applyAlignment="1">
      <alignment wrapText="1"/>
    </xf>
    <xf numFmtId="171" fontId="6" fillId="18" borderId="13" xfId="1" applyNumberFormat="1" applyFill="1" applyBorder="1" applyAlignment="1">
      <alignment horizontal="right" wrapText="1"/>
    </xf>
    <xf numFmtId="170" fontId="6" fillId="18" borderId="13" xfId="1" applyNumberFormat="1" applyFill="1" applyBorder="1" applyAlignment="1">
      <alignment horizontal="right" wrapText="1"/>
    </xf>
    <xf numFmtId="172" fontId="6" fillId="18" borderId="13" xfId="1" applyNumberFormat="1" applyFill="1" applyBorder="1" applyAlignment="1">
      <alignment horizontal="right" wrapText="1"/>
    </xf>
    <xf numFmtId="0" fontId="25" fillId="18" borderId="13" xfId="1" applyFont="1" applyFill="1" applyBorder="1" applyAlignment="1">
      <alignment wrapText="1"/>
    </xf>
    <xf numFmtId="171" fontId="59" fillId="0" borderId="13" xfId="0" applyNumberFormat="1" applyFont="1" applyBorder="1" applyAlignment="1">
      <alignment horizontal="right"/>
    </xf>
    <xf numFmtId="171" fontId="60" fillId="0" borderId="13" xfId="0" applyNumberFormat="1" applyFont="1" applyBorder="1" applyAlignment="1">
      <alignment horizontal="right"/>
    </xf>
    <xf numFmtId="171" fontId="60" fillId="18" borderId="13" xfId="1" applyNumberFormat="1" applyFont="1" applyFill="1" applyBorder="1" applyAlignment="1">
      <alignment horizontal="right" wrapText="1"/>
    </xf>
    <xf numFmtId="0" fontId="4" fillId="40" borderId="0" xfId="0" applyFont="1" applyFill="1"/>
    <xf numFmtId="173" fontId="49" fillId="32" borderId="0" xfId="6" applyNumberFormat="1" applyFont="1" applyFill="1" applyBorder="1" applyAlignment="1">
      <alignment horizontal="center" vertical="center" wrapText="1"/>
    </xf>
    <xf numFmtId="173" fontId="50" fillId="10" borderId="22" xfId="0" applyNumberFormat="1" applyFont="1" applyFill="1" applyBorder="1" applyAlignment="1">
      <alignment horizontal="center" vertical="center"/>
    </xf>
    <xf numFmtId="173" fontId="49" fillId="32" borderId="24" xfId="6" applyNumberFormat="1" applyFont="1" applyFill="1" applyBorder="1" applyAlignment="1">
      <alignment horizontal="center" vertical="center" wrapText="1"/>
    </xf>
    <xf numFmtId="173" fontId="50" fillId="10" borderId="20" xfId="0" applyNumberFormat="1" applyFont="1" applyFill="1" applyBorder="1" applyAlignment="1">
      <alignment horizontal="center" vertical="center"/>
    </xf>
    <xf numFmtId="173" fontId="51" fillId="20" borderId="0" xfId="6" applyNumberFormat="1" applyFont="1" applyFill="1" applyBorder="1" applyAlignment="1">
      <alignment horizontal="center" vertical="center" wrapText="1"/>
    </xf>
    <xf numFmtId="173" fontId="54" fillId="38" borderId="22" xfId="0" applyNumberFormat="1" applyFont="1" applyFill="1" applyBorder="1" applyAlignment="1">
      <alignment horizontal="center" vertical="center"/>
    </xf>
    <xf numFmtId="173" fontId="53" fillId="32" borderId="24" xfId="6" applyNumberFormat="1" applyFont="1" applyFill="1" applyBorder="1" applyAlignment="1">
      <alignment horizontal="center" vertical="center" wrapText="1"/>
    </xf>
    <xf numFmtId="173" fontId="54" fillId="10" borderId="20" xfId="0" applyNumberFormat="1" applyFont="1" applyFill="1" applyBorder="1" applyAlignment="1">
      <alignment horizontal="center" vertical="center"/>
    </xf>
    <xf numFmtId="173" fontId="54" fillId="37" borderId="20" xfId="0" applyNumberFormat="1" applyFont="1" applyFill="1" applyBorder="1" applyAlignment="1">
      <alignment horizontal="center" vertical="center"/>
    </xf>
    <xf numFmtId="173" fontId="56" fillId="23" borderId="24" xfId="6" applyNumberFormat="1" applyFont="1" applyFill="1" applyBorder="1" applyAlignment="1">
      <alignment horizontal="center" vertical="center" wrapText="1"/>
    </xf>
    <xf numFmtId="173" fontId="57" fillId="36" borderId="20" xfId="0" applyNumberFormat="1" applyFont="1" applyFill="1" applyBorder="1" applyAlignment="1">
      <alignment horizontal="center" vertical="center"/>
    </xf>
    <xf numFmtId="173" fontId="30" fillId="20" borderId="24" xfId="6" applyNumberFormat="1" applyFont="1" applyFill="1" applyBorder="1" applyAlignment="1">
      <alignment horizontal="center" vertical="center" wrapText="1"/>
    </xf>
    <xf numFmtId="173" fontId="31" fillId="34" borderId="20" xfId="6" applyNumberFormat="1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vertical="center" wrapText="1"/>
    </xf>
    <xf numFmtId="0" fontId="30" fillId="29" borderId="0" xfId="0" applyFont="1" applyFill="1" applyAlignment="1">
      <alignment vertical="center" wrapText="1"/>
    </xf>
    <xf numFmtId="0" fontId="47" fillId="25" borderId="0" xfId="0" applyFont="1" applyFill="1" applyAlignment="1">
      <alignment horizontal="left" vertical="center" wrapText="1"/>
    </xf>
    <xf numFmtId="0" fontId="30" fillId="22" borderId="25" xfId="0" applyFont="1" applyFill="1" applyBorder="1" applyAlignment="1">
      <alignment horizontal="left" vertical="center" wrapText="1"/>
    </xf>
    <xf numFmtId="0" fontId="30" fillId="22" borderId="0" xfId="0" applyFont="1" applyFill="1" applyAlignment="1">
      <alignment horizontal="left" vertical="center" wrapText="1"/>
    </xf>
    <xf numFmtId="0" fontId="30" fillId="22" borderId="0" xfId="0" applyFont="1" applyFill="1" applyAlignment="1">
      <alignment horizontal="right" vertical="center" wrapText="1"/>
    </xf>
    <xf numFmtId="0" fontId="30" fillId="22" borderId="27" xfId="0" applyFont="1" applyFill="1" applyBorder="1" applyAlignment="1">
      <alignment horizontal="right" vertical="center" wrapText="1"/>
    </xf>
    <xf numFmtId="3" fontId="32" fillId="28" borderId="12" xfId="0" applyNumberFormat="1" applyFont="1" applyFill="1" applyBorder="1" applyAlignment="1">
      <alignment horizontal="center" vertical="center" wrapText="1"/>
    </xf>
    <xf numFmtId="169" fontId="35" fillId="21" borderId="9" xfId="3" applyNumberFormat="1" applyFont="1" applyFill="1" applyBorder="1" applyAlignment="1">
      <alignment horizontal="center" vertical="center" wrapText="1"/>
    </xf>
    <xf numFmtId="3" fontId="32" fillId="29" borderId="0" xfId="0" applyNumberFormat="1" applyFont="1" applyFill="1" applyAlignment="1">
      <alignment horizontal="center" vertical="center" wrapText="1"/>
    </xf>
    <xf numFmtId="169" fontId="35" fillId="30" borderId="9" xfId="3" applyNumberFormat="1" applyFont="1" applyFill="1" applyBorder="1" applyAlignment="1">
      <alignment horizontal="center" vertical="center" wrapText="1"/>
    </xf>
    <xf numFmtId="3" fontId="47" fillId="25" borderId="0" xfId="0" applyNumberFormat="1" applyFont="1" applyFill="1" applyAlignment="1">
      <alignment horizontal="center" vertical="center" wrapText="1"/>
    </xf>
    <xf numFmtId="3" fontId="36" fillId="25" borderId="0" xfId="0" applyNumberFormat="1" applyFont="1" applyFill="1" applyAlignment="1">
      <alignment horizontal="center" vertical="center" wrapText="1"/>
    </xf>
    <xf numFmtId="169" fontId="38" fillId="22" borderId="0" xfId="3" applyNumberFormat="1" applyFont="1" applyFill="1" applyBorder="1" applyAlignment="1">
      <alignment horizontal="center" vertical="center" wrapText="1"/>
    </xf>
    <xf numFmtId="3" fontId="32" fillId="22" borderId="25" xfId="0" applyNumberFormat="1" applyFont="1" applyFill="1" applyBorder="1" applyAlignment="1">
      <alignment horizontal="center" vertical="center" wrapText="1"/>
    </xf>
    <xf numFmtId="3" fontId="37" fillId="27" borderId="26" xfId="0" applyNumberFormat="1" applyFont="1" applyFill="1" applyBorder="1" applyAlignment="1">
      <alignment horizontal="center" vertical="center" wrapText="1"/>
    </xf>
    <xf numFmtId="169" fontId="35" fillId="12" borderId="26" xfId="3" applyNumberFormat="1" applyFont="1" applyFill="1" applyBorder="1" applyAlignment="1">
      <alignment horizontal="center" vertical="center" wrapText="1"/>
    </xf>
    <xf numFmtId="3" fontId="32" fillId="22" borderId="0" xfId="0" applyNumberFormat="1" applyFont="1" applyFill="1" applyAlignment="1">
      <alignment horizontal="center" vertical="center" wrapText="1"/>
    </xf>
    <xf numFmtId="3" fontId="37" fillId="27" borderId="0" xfId="0" applyNumberFormat="1" applyFont="1" applyFill="1" applyAlignment="1">
      <alignment horizontal="center" vertical="center" wrapText="1"/>
    </xf>
    <xf numFmtId="169" fontId="35" fillId="12" borderId="0" xfId="3" applyNumberFormat="1" applyFont="1" applyFill="1" applyBorder="1" applyAlignment="1">
      <alignment horizontal="center" vertical="center" wrapText="1"/>
    </xf>
    <xf numFmtId="3" fontId="32" fillId="22" borderId="27" xfId="0" applyNumberFormat="1" applyFont="1" applyFill="1" applyBorder="1" applyAlignment="1">
      <alignment horizontal="center" vertical="center" wrapText="1"/>
    </xf>
    <xf numFmtId="3" fontId="37" fillId="27" borderId="28" xfId="0" applyNumberFormat="1" applyFont="1" applyFill="1" applyBorder="1" applyAlignment="1">
      <alignment horizontal="center" vertical="center" wrapText="1"/>
    </xf>
    <xf numFmtId="170" fontId="6" fillId="0" borderId="0" xfId="1" applyNumberFormat="1"/>
    <xf numFmtId="0" fontId="5" fillId="0" borderId="0" xfId="7" applyFont="1"/>
    <xf numFmtId="0" fontId="5" fillId="41" borderId="0" xfId="7" applyFont="1" applyFill="1"/>
    <xf numFmtId="167" fontId="0" fillId="41" borderId="0" xfId="8" applyNumberFormat="1" applyFont="1" applyFill="1"/>
    <xf numFmtId="9" fontId="0" fillId="41" borderId="0" xfId="9" applyFont="1" applyFill="1"/>
    <xf numFmtId="0" fontId="2" fillId="41" borderId="0" xfId="7" applyFill="1"/>
    <xf numFmtId="167" fontId="0" fillId="0" borderId="0" xfId="8" applyNumberFormat="1" applyFont="1"/>
    <xf numFmtId="0" fontId="2" fillId="0" borderId="0" xfId="7"/>
    <xf numFmtId="3" fontId="61" fillId="0" borderId="13" xfId="0" applyNumberFormat="1" applyFont="1" applyBorder="1"/>
    <xf numFmtId="3" fontId="61" fillId="0" borderId="20" xfId="0" applyNumberFormat="1" applyFont="1" applyBorder="1"/>
    <xf numFmtId="0" fontId="61" fillId="12" borderId="20" xfId="0" applyFont="1" applyFill="1" applyBorder="1"/>
    <xf numFmtId="3" fontId="61" fillId="12" borderId="20" xfId="0" applyNumberFormat="1" applyFont="1" applyFill="1" applyBorder="1"/>
    <xf numFmtId="3" fontId="62" fillId="12" borderId="20" xfId="0" applyNumberFormat="1" applyFont="1" applyFill="1" applyBorder="1"/>
    <xf numFmtId="3" fontId="63" fillId="41" borderId="13" xfId="0" applyNumberFormat="1" applyFont="1" applyFill="1" applyBorder="1" applyAlignment="1">
      <alignment wrapText="1"/>
    </xf>
    <xf numFmtId="3" fontId="63" fillId="41" borderId="20" xfId="0" applyNumberFormat="1" applyFont="1" applyFill="1" applyBorder="1" applyAlignment="1">
      <alignment wrapText="1"/>
    </xf>
    <xf numFmtId="3" fontId="61" fillId="12" borderId="13" xfId="0" applyNumberFormat="1" applyFont="1" applyFill="1" applyBorder="1"/>
    <xf numFmtId="3" fontId="61" fillId="12" borderId="29" xfId="0" applyNumberFormat="1" applyFont="1" applyFill="1" applyBorder="1"/>
    <xf numFmtId="0" fontId="62" fillId="12" borderId="20" xfId="0" applyFont="1" applyFill="1" applyBorder="1" applyAlignment="1">
      <alignment wrapText="1"/>
    </xf>
    <xf numFmtId="3" fontId="62" fillId="12" borderId="20" xfId="0" applyNumberFormat="1" applyFont="1" applyFill="1" applyBorder="1" applyAlignment="1">
      <alignment wrapText="1"/>
    </xf>
    <xf numFmtId="3" fontId="2" fillId="0" borderId="0" xfId="7" applyNumberFormat="1"/>
    <xf numFmtId="0" fontId="64" fillId="0" borderId="0" xfId="0" applyFont="1"/>
    <xf numFmtId="0" fontId="30" fillId="33" borderId="24" xfId="0" applyFont="1" applyFill="1" applyBorder="1" applyAlignment="1">
      <alignment horizontal="center" vertical="center"/>
    </xf>
    <xf numFmtId="1" fontId="51" fillId="35" borderId="21" xfId="0" applyNumberFormat="1" applyFont="1" applyFill="1" applyBorder="1" applyAlignment="1">
      <alignment horizontal="center" vertical="center"/>
    </xf>
    <xf numFmtId="0" fontId="51" fillId="35" borderId="0" xfId="0" applyFont="1" applyFill="1" applyAlignment="1">
      <alignment horizontal="center" vertical="center" wrapText="1"/>
    </xf>
    <xf numFmtId="3" fontId="54" fillId="35" borderId="22" xfId="0" applyNumberFormat="1" applyFont="1" applyFill="1" applyBorder="1" applyAlignment="1">
      <alignment horizontal="center" vertical="center" wrapText="1"/>
    </xf>
    <xf numFmtId="173" fontId="51" fillId="35" borderId="0" xfId="6" applyNumberFormat="1" applyFont="1" applyFill="1" applyBorder="1" applyAlignment="1">
      <alignment horizontal="center" vertical="center" wrapText="1"/>
    </xf>
    <xf numFmtId="173" fontId="54" fillId="35" borderId="22" xfId="0" applyNumberFormat="1" applyFont="1" applyFill="1" applyBorder="1" applyAlignment="1">
      <alignment horizontal="center" vertical="center"/>
    </xf>
    <xf numFmtId="0" fontId="48" fillId="19" borderId="13" xfId="0" applyFont="1" applyFill="1" applyBorder="1" applyAlignment="1">
      <alignment horizontal="right" vertical="center" wrapText="1"/>
    </xf>
    <xf numFmtId="1" fontId="51" fillId="19" borderId="23" xfId="0" applyNumberFormat="1" applyFont="1" applyFill="1" applyBorder="1" applyAlignment="1">
      <alignment horizontal="center" vertical="center"/>
    </xf>
    <xf numFmtId="0" fontId="51" fillId="19" borderId="24" xfId="0" applyFont="1" applyFill="1" applyBorder="1" applyAlignment="1">
      <alignment horizontal="center" vertical="center" wrapText="1"/>
    </xf>
    <xf numFmtId="173" fontId="51" fillId="19" borderId="24" xfId="6" applyNumberFormat="1" applyFont="1" applyFill="1" applyBorder="1" applyAlignment="1">
      <alignment horizontal="center" vertical="center" wrapText="1"/>
    </xf>
    <xf numFmtId="0" fontId="65" fillId="20" borderId="15" xfId="0" applyFont="1" applyFill="1" applyBorder="1" applyAlignment="1">
      <alignment horizontal="right" vertical="center" wrapText="1"/>
    </xf>
    <xf numFmtId="0" fontId="65" fillId="35" borderId="15" xfId="0" applyFont="1" applyFill="1" applyBorder="1" applyAlignment="1">
      <alignment horizontal="right" vertical="center" wrapText="1"/>
    </xf>
    <xf numFmtId="0" fontId="66" fillId="28" borderId="15" xfId="0" applyFont="1" applyFill="1" applyBorder="1" applyAlignment="1">
      <alignment horizontal="right" vertical="center" wrapText="1"/>
    </xf>
    <xf numFmtId="0" fontId="67" fillId="0" borderId="0" xfId="10" quotePrefix="1"/>
    <xf numFmtId="0" fontId="68" fillId="0" borderId="0" xfId="0" applyFont="1" applyAlignment="1">
      <alignment horizontal="left" vertical="center" readingOrder="1"/>
    </xf>
    <xf numFmtId="0" fontId="30" fillId="43" borderId="12" xfId="0" applyFont="1" applyFill="1" applyBorder="1" applyAlignment="1">
      <alignment vertical="center" wrapText="1"/>
    </xf>
    <xf numFmtId="10" fontId="32" fillId="43" borderId="12" xfId="3" applyNumberFormat="1" applyFont="1" applyFill="1" applyBorder="1" applyAlignment="1">
      <alignment horizontal="center" vertical="center" wrapText="1"/>
    </xf>
    <xf numFmtId="0" fontId="31" fillId="25" borderId="12" xfId="0" applyFont="1" applyFill="1" applyBorder="1" applyAlignment="1">
      <alignment vertical="center" wrapText="1"/>
    </xf>
    <xf numFmtId="10" fontId="74" fillId="25" borderId="12" xfId="3" applyNumberFormat="1" applyFont="1" applyFill="1" applyBorder="1" applyAlignment="1">
      <alignment horizontal="center" vertical="center" wrapText="1"/>
    </xf>
    <xf numFmtId="10" fontId="75" fillId="26" borderId="9" xfId="3" applyNumberFormat="1" applyFont="1" applyFill="1" applyBorder="1" applyAlignment="1">
      <alignment horizontal="center" vertical="center" wrapText="1"/>
    </xf>
    <xf numFmtId="169" fontId="38" fillId="27" borderId="9" xfId="3" applyNumberFormat="1" applyFont="1" applyFill="1" applyBorder="1" applyAlignment="1">
      <alignment horizontal="center" vertical="center" wrapText="1"/>
    </xf>
    <xf numFmtId="0" fontId="31" fillId="44" borderId="12" xfId="0" applyFont="1" applyFill="1" applyBorder="1" applyAlignment="1">
      <alignment vertical="center" wrapText="1"/>
    </xf>
    <xf numFmtId="10" fontId="74" fillId="44" borderId="12" xfId="3" applyNumberFormat="1" applyFont="1" applyFill="1" applyBorder="1" applyAlignment="1">
      <alignment horizontal="center" vertical="center" wrapText="1"/>
    </xf>
    <xf numFmtId="10" fontId="75" fillId="45" borderId="9" xfId="3" applyNumberFormat="1" applyFont="1" applyFill="1" applyBorder="1" applyAlignment="1">
      <alignment horizontal="center" vertical="center" wrapText="1"/>
    </xf>
    <xf numFmtId="175" fontId="77" fillId="43" borderId="25" xfId="0" applyNumberFormat="1" applyFont="1" applyFill="1" applyBorder="1" applyAlignment="1">
      <alignment horizontal="center" vertical="center" wrapText="1"/>
    </xf>
    <xf numFmtId="10" fontId="76" fillId="44" borderId="12" xfId="3" applyNumberFormat="1" applyFont="1" applyFill="1" applyBorder="1" applyAlignment="1">
      <alignment horizontal="center" vertical="center" wrapText="1"/>
    </xf>
    <xf numFmtId="3" fontId="74" fillId="43" borderId="25" xfId="0" applyNumberFormat="1" applyFont="1" applyFill="1" applyBorder="1" applyAlignment="1">
      <alignment horizontal="center" vertical="center" wrapText="1"/>
    </xf>
    <xf numFmtId="0" fontId="80" fillId="55" borderId="33" xfId="0" applyFont="1" applyFill="1" applyBorder="1" applyAlignment="1">
      <alignment horizontal="center" vertical="center" wrapText="1"/>
    </xf>
    <xf numFmtId="0" fontId="80" fillId="57" borderId="33" xfId="0" applyFont="1" applyFill="1" applyBorder="1" applyAlignment="1">
      <alignment horizontal="center" vertical="center" wrapText="1"/>
    </xf>
    <xf numFmtId="0" fontId="81" fillId="57" borderId="33" xfId="0" applyFont="1" applyFill="1" applyBorder="1" applyAlignment="1">
      <alignment horizontal="center" vertical="center" wrapText="1"/>
    </xf>
    <xf numFmtId="0" fontId="80" fillId="58" borderId="33" xfId="0" applyFont="1" applyFill="1" applyBorder="1" applyAlignment="1">
      <alignment horizontal="center" vertical="center" wrapText="1"/>
    </xf>
    <xf numFmtId="0" fontId="81" fillId="58" borderId="33" xfId="0" applyFont="1" applyFill="1" applyBorder="1" applyAlignment="1">
      <alignment horizontal="center" vertical="center" wrapText="1"/>
    </xf>
    <xf numFmtId="0" fontId="81" fillId="55" borderId="33" xfId="0" applyFont="1" applyFill="1" applyBorder="1" applyAlignment="1">
      <alignment horizontal="center" vertical="center" wrapText="1"/>
    </xf>
    <xf numFmtId="0" fontId="80" fillId="56" borderId="33" xfId="0" applyFont="1" applyFill="1" applyBorder="1" applyAlignment="1">
      <alignment horizontal="center" vertical="center" wrapText="1"/>
    </xf>
    <xf numFmtId="0" fontId="81" fillId="56" borderId="33" xfId="0" applyFont="1" applyFill="1" applyBorder="1" applyAlignment="1">
      <alignment horizontal="center" vertical="center" wrapText="1"/>
    </xf>
    <xf numFmtId="0" fontId="80" fillId="59" borderId="33" xfId="0" applyFont="1" applyFill="1" applyBorder="1" applyAlignment="1">
      <alignment horizontal="center" vertical="center" wrapText="1"/>
    </xf>
    <xf numFmtId="0" fontId="82" fillId="46" borderId="33" xfId="0" applyFont="1" applyFill="1" applyBorder="1" applyAlignment="1">
      <alignment horizontal="right" vertical="center"/>
    </xf>
    <xf numFmtId="176" fontId="82" fillId="46" borderId="37" xfId="0" applyNumberFormat="1" applyFont="1" applyFill="1" applyBorder="1" applyAlignment="1">
      <alignment horizontal="right" vertical="center" indent="1"/>
    </xf>
    <xf numFmtId="9" fontId="83" fillId="46" borderId="37" xfId="0" applyNumberFormat="1" applyFont="1" applyFill="1" applyBorder="1" applyAlignment="1">
      <alignment horizontal="center" vertical="center"/>
    </xf>
    <xf numFmtId="176" fontId="82" fillId="47" borderId="37" xfId="0" applyNumberFormat="1" applyFont="1" applyFill="1" applyBorder="1" applyAlignment="1">
      <alignment horizontal="right" vertical="center" indent="1"/>
    </xf>
    <xf numFmtId="9" fontId="83" fillId="47" borderId="37" xfId="0" applyNumberFormat="1" applyFont="1" applyFill="1" applyBorder="1" applyAlignment="1">
      <alignment horizontal="center" vertical="center"/>
    </xf>
    <xf numFmtId="176" fontId="82" fillId="48" borderId="37" xfId="0" applyNumberFormat="1" applyFont="1" applyFill="1" applyBorder="1" applyAlignment="1">
      <alignment horizontal="right" vertical="center" indent="1"/>
    </xf>
    <xf numFmtId="9" fontId="82" fillId="48" borderId="37" xfId="0" applyNumberFormat="1" applyFont="1" applyFill="1" applyBorder="1" applyAlignment="1">
      <alignment horizontal="right" vertical="center" indent="1"/>
    </xf>
    <xf numFmtId="3" fontId="82" fillId="48" borderId="37" xfId="6" applyNumberFormat="1" applyFont="1" applyFill="1" applyBorder="1" applyAlignment="1">
      <alignment horizontal="right" vertical="center" indent="1"/>
    </xf>
    <xf numFmtId="177" fontId="82" fillId="48" borderId="37" xfId="4" applyNumberFormat="1" applyFont="1" applyFill="1" applyBorder="1" applyAlignment="1">
      <alignment horizontal="right" vertical="center" indent="1"/>
    </xf>
    <xf numFmtId="9" fontId="82" fillId="48" borderId="37" xfId="6" applyFont="1" applyFill="1" applyBorder="1" applyAlignment="1">
      <alignment horizontal="right" vertical="center" indent="1"/>
    </xf>
    <xf numFmtId="9" fontId="83" fillId="48" borderId="37" xfId="0" applyNumberFormat="1" applyFont="1" applyFill="1" applyBorder="1" applyAlignment="1">
      <alignment horizontal="center" vertical="center"/>
    </xf>
    <xf numFmtId="176" fontId="82" fillId="49" borderId="37" xfId="0" applyNumberFormat="1" applyFont="1" applyFill="1" applyBorder="1" applyAlignment="1">
      <alignment horizontal="right" vertical="center" indent="1"/>
    </xf>
    <xf numFmtId="9" fontId="83" fillId="49" borderId="37" xfId="0" applyNumberFormat="1" applyFont="1" applyFill="1" applyBorder="1" applyAlignment="1">
      <alignment horizontal="center" vertical="center"/>
    </xf>
    <xf numFmtId="10" fontId="83" fillId="60" borderId="37" xfId="0" applyNumberFormat="1" applyFont="1" applyFill="1" applyBorder="1" applyAlignment="1">
      <alignment horizontal="center" vertical="center"/>
    </xf>
    <xf numFmtId="176" fontId="82" fillId="46" borderId="33" xfId="0" applyNumberFormat="1" applyFont="1" applyFill="1" applyBorder="1" applyAlignment="1">
      <alignment horizontal="right" vertical="center" indent="1"/>
    </xf>
    <xf numFmtId="9" fontId="83" fillId="46" borderId="33" xfId="0" applyNumberFormat="1" applyFont="1" applyFill="1" applyBorder="1" applyAlignment="1">
      <alignment horizontal="center" vertical="center"/>
    </xf>
    <xf numFmtId="176" fontId="82" fillId="47" borderId="33" xfId="0" applyNumberFormat="1" applyFont="1" applyFill="1" applyBorder="1" applyAlignment="1">
      <alignment horizontal="right" vertical="center" indent="1"/>
    </xf>
    <xf numFmtId="9" fontId="83" fillId="47" borderId="33" xfId="0" applyNumberFormat="1" applyFont="1" applyFill="1" applyBorder="1" applyAlignment="1">
      <alignment horizontal="center" vertical="center"/>
    </xf>
    <xf numFmtId="176" fontId="82" fillId="48" borderId="33" xfId="0" applyNumberFormat="1" applyFont="1" applyFill="1" applyBorder="1" applyAlignment="1">
      <alignment horizontal="right" vertical="center" indent="1"/>
    </xf>
    <xf numFmtId="9" fontId="82" fillId="48" borderId="33" xfId="0" applyNumberFormat="1" applyFont="1" applyFill="1" applyBorder="1" applyAlignment="1">
      <alignment horizontal="right" vertical="center" indent="1"/>
    </xf>
    <xf numFmtId="3" fontId="82" fillId="48" borderId="33" xfId="6" applyNumberFormat="1" applyFont="1" applyFill="1" applyBorder="1" applyAlignment="1">
      <alignment horizontal="right" vertical="center" indent="1"/>
    </xf>
    <xf numFmtId="177" fontId="82" fillId="48" borderId="33" xfId="4" applyNumberFormat="1" applyFont="1" applyFill="1" applyBorder="1" applyAlignment="1">
      <alignment horizontal="right" vertical="center" indent="1"/>
    </xf>
    <xf numFmtId="9" fontId="82" fillId="48" borderId="33" xfId="6" applyFont="1" applyFill="1" applyBorder="1" applyAlignment="1">
      <alignment horizontal="right" vertical="center" indent="1"/>
    </xf>
    <xf numFmtId="9" fontId="83" fillId="48" borderId="33" xfId="0" applyNumberFormat="1" applyFont="1" applyFill="1" applyBorder="1" applyAlignment="1">
      <alignment horizontal="center" vertical="center"/>
    </xf>
    <xf numFmtId="176" fontId="82" fillId="49" borderId="33" xfId="0" applyNumberFormat="1" applyFont="1" applyFill="1" applyBorder="1" applyAlignment="1">
      <alignment horizontal="right" vertical="center" indent="1"/>
    </xf>
    <xf numFmtId="9" fontId="83" fillId="49" borderId="33" xfId="0" applyNumberFormat="1" applyFont="1" applyFill="1" applyBorder="1" applyAlignment="1">
      <alignment horizontal="center" vertical="center"/>
    </xf>
    <xf numFmtId="10" fontId="83" fillId="60" borderId="33" xfId="0" applyNumberFormat="1" applyFont="1" applyFill="1" applyBorder="1" applyAlignment="1">
      <alignment horizontal="center" vertical="center"/>
    </xf>
    <xf numFmtId="0" fontId="85" fillId="50" borderId="33" xfId="0" applyFont="1" applyFill="1" applyBorder="1" applyAlignment="1">
      <alignment vertical="center"/>
    </xf>
    <xf numFmtId="176" fontId="82" fillId="50" borderId="33" xfId="0" applyNumberFormat="1" applyFont="1" applyFill="1" applyBorder="1" applyAlignment="1">
      <alignment horizontal="right" vertical="center" indent="1"/>
    </xf>
    <xf numFmtId="9" fontId="83" fillId="50" borderId="33" xfId="0" applyNumberFormat="1" applyFont="1" applyFill="1" applyBorder="1" applyAlignment="1">
      <alignment horizontal="center" vertical="center"/>
    </xf>
    <xf numFmtId="176" fontId="82" fillId="51" borderId="33" xfId="0" applyNumberFormat="1" applyFont="1" applyFill="1" applyBorder="1" applyAlignment="1">
      <alignment horizontal="right" vertical="center" indent="1"/>
    </xf>
    <xf numFmtId="9" fontId="83" fillId="51" borderId="33" xfId="0" applyNumberFormat="1" applyFont="1" applyFill="1" applyBorder="1" applyAlignment="1">
      <alignment horizontal="center" vertical="center"/>
    </xf>
    <xf numFmtId="176" fontId="82" fillId="52" borderId="33" xfId="0" applyNumberFormat="1" applyFont="1" applyFill="1" applyBorder="1" applyAlignment="1">
      <alignment horizontal="right" vertical="center" indent="1"/>
    </xf>
    <xf numFmtId="9" fontId="82" fillId="52" borderId="33" xfId="0" applyNumberFormat="1" applyFont="1" applyFill="1" applyBorder="1" applyAlignment="1">
      <alignment horizontal="right" vertical="center" indent="1"/>
    </xf>
    <xf numFmtId="3" fontId="82" fillId="52" borderId="33" xfId="6" applyNumberFormat="1" applyFont="1" applyFill="1" applyBorder="1" applyAlignment="1">
      <alignment horizontal="right" vertical="center" indent="1"/>
    </xf>
    <xf numFmtId="177" fontId="82" fillId="52" borderId="33" xfId="4" applyNumberFormat="1" applyFont="1" applyFill="1" applyBorder="1" applyAlignment="1">
      <alignment horizontal="right" vertical="center" indent="1"/>
    </xf>
    <xf numFmtId="9" fontId="82" fillId="52" borderId="33" xfId="6" applyFont="1" applyFill="1" applyBorder="1" applyAlignment="1">
      <alignment horizontal="right" vertical="center" indent="1"/>
    </xf>
    <xf numFmtId="9" fontId="83" fillId="52" borderId="33" xfId="0" applyNumberFormat="1" applyFont="1" applyFill="1" applyBorder="1" applyAlignment="1">
      <alignment horizontal="center" vertical="center"/>
    </xf>
    <xf numFmtId="176" fontId="82" fillId="53" borderId="33" xfId="0" applyNumberFormat="1" applyFont="1" applyFill="1" applyBorder="1" applyAlignment="1">
      <alignment horizontal="right" vertical="center" indent="1"/>
    </xf>
    <xf numFmtId="9" fontId="83" fillId="53" borderId="33" xfId="0" applyNumberFormat="1" applyFont="1" applyFill="1" applyBorder="1" applyAlignment="1">
      <alignment horizontal="center" vertical="center"/>
    </xf>
    <xf numFmtId="10" fontId="83" fillId="61" borderId="33" xfId="0" applyNumberFormat="1" applyFont="1" applyFill="1" applyBorder="1" applyAlignment="1">
      <alignment horizontal="center" vertical="center"/>
    </xf>
    <xf numFmtId="0" fontId="83" fillId="50" borderId="33" xfId="0" applyFont="1" applyFill="1" applyBorder="1" applyAlignment="1">
      <alignment horizontal="right" vertical="center"/>
    </xf>
    <xf numFmtId="176" fontId="83" fillId="50" borderId="33" xfId="0" applyNumberFormat="1" applyFont="1" applyFill="1" applyBorder="1" applyAlignment="1">
      <alignment horizontal="right" vertical="center" indent="1"/>
    </xf>
    <xf numFmtId="176" fontId="83" fillId="51" borderId="33" xfId="0" applyNumberFormat="1" applyFont="1" applyFill="1" applyBorder="1" applyAlignment="1">
      <alignment horizontal="right" vertical="center" indent="1"/>
    </xf>
    <xf numFmtId="176" fontId="83" fillId="52" borderId="33" xfId="0" applyNumberFormat="1" applyFont="1" applyFill="1" applyBorder="1" applyAlignment="1">
      <alignment horizontal="right" vertical="center" indent="1"/>
    </xf>
    <xf numFmtId="9" fontId="83" fillId="52" borderId="33" xfId="0" applyNumberFormat="1" applyFont="1" applyFill="1" applyBorder="1" applyAlignment="1">
      <alignment horizontal="right" vertical="center" indent="1"/>
    </xf>
    <xf numFmtId="3" fontId="83" fillId="52" borderId="33" xfId="6" applyNumberFormat="1" applyFont="1" applyFill="1" applyBorder="1" applyAlignment="1">
      <alignment horizontal="right" vertical="center" indent="1"/>
    </xf>
    <xf numFmtId="177" fontId="83" fillId="52" borderId="33" xfId="4" applyNumberFormat="1" applyFont="1" applyFill="1" applyBorder="1" applyAlignment="1">
      <alignment horizontal="right" vertical="center" indent="1"/>
    </xf>
    <xf numFmtId="9" fontId="83" fillId="52" borderId="33" xfId="6" applyFont="1" applyFill="1" applyBorder="1" applyAlignment="1">
      <alignment horizontal="right" vertical="center" indent="1"/>
    </xf>
    <xf numFmtId="176" fontId="83" fillId="53" borderId="33" xfId="0" applyNumberFormat="1" applyFont="1" applyFill="1" applyBorder="1" applyAlignment="1">
      <alignment horizontal="right" vertical="center" indent="1"/>
    </xf>
    <xf numFmtId="0" fontId="83" fillId="46" borderId="33" xfId="0" applyFont="1" applyFill="1" applyBorder="1" applyAlignment="1">
      <alignment horizontal="right" vertical="center"/>
    </xf>
    <xf numFmtId="0" fontId="80" fillId="57" borderId="33" xfId="0" applyFont="1" applyFill="1" applyBorder="1" applyAlignment="1">
      <alignment vertical="center"/>
    </xf>
    <xf numFmtId="176" fontId="80" fillId="57" borderId="33" xfId="0" applyNumberFormat="1" applyFont="1" applyFill="1" applyBorder="1" applyAlignment="1">
      <alignment horizontal="right" vertical="center" indent="1"/>
    </xf>
    <xf numFmtId="176" fontId="80" fillId="54" borderId="33" xfId="0" applyNumberFormat="1" applyFont="1" applyFill="1" applyBorder="1" applyAlignment="1">
      <alignment horizontal="right" vertical="center" indent="1"/>
    </xf>
    <xf numFmtId="176" fontId="80" fillId="55" borderId="33" xfId="0" applyNumberFormat="1" applyFont="1" applyFill="1" applyBorder="1" applyAlignment="1">
      <alignment horizontal="right" vertical="center" indent="1"/>
    </xf>
    <xf numFmtId="9" fontId="80" fillId="55" borderId="33" xfId="0" applyNumberFormat="1" applyFont="1" applyFill="1" applyBorder="1" applyAlignment="1">
      <alignment horizontal="right" vertical="center" indent="1"/>
    </xf>
    <xf numFmtId="3" fontId="80" fillId="55" borderId="33" xfId="6" applyNumberFormat="1" applyFont="1" applyFill="1" applyBorder="1" applyAlignment="1">
      <alignment horizontal="right" vertical="center" indent="1"/>
    </xf>
    <xf numFmtId="177" fontId="80" fillId="55" borderId="33" xfId="4" applyNumberFormat="1" applyFont="1" applyFill="1" applyBorder="1" applyAlignment="1">
      <alignment horizontal="right" vertical="center" indent="1"/>
    </xf>
    <xf numFmtId="9" fontId="80" fillId="55" borderId="33" xfId="6" applyFont="1" applyFill="1" applyBorder="1" applyAlignment="1">
      <alignment horizontal="right" vertical="center" indent="1"/>
    </xf>
    <xf numFmtId="9" fontId="81" fillId="55" borderId="33" xfId="0" applyNumberFormat="1" applyFont="1" applyFill="1" applyBorder="1" applyAlignment="1">
      <alignment horizontal="center" vertical="center"/>
    </xf>
    <xf numFmtId="176" fontId="80" fillId="56" borderId="33" xfId="0" applyNumberFormat="1" applyFont="1" applyFill="1" applyBorder="1" applyAlignment="1">
      <alignment horizontal="right" vertical="center" indent="1"/>
    </xf>
    <xf numFmtId="10" fontId="81" fillId="59" borderId="33" xfId="0" applyNumberFormat="1" applyFont="1" applyFill="1" applyBorder="1" applyAlignment="1">
      <alignment horizontal="center" vertical="center"/>
    </xf>
    <xf numFmtId="0" fontId="86" fillId="12" borderId="0" xfId="0" applyFont="1" applyFill="1"/>
    <xf numFmtId="0" fontId="87" fillId="12" borderId="0" xfId="0" applyFont="1" applyFill="1" applyAlignment="1">
      <alignment horizontal="right"/>
    </xf>
    <xf numFmtId="9" fontId="81" fillId="57" borderId="33" xfId="0" applyNumberFormat="1" applyFont="1" applyFill="1" applyBorder="1" applyAlignment="1">
      <alignment horizontal="center" vertical="center"/>
    </xf>
    <xf numFmtId="9" fontId="81" fillId="54" borderId="33" xfId="0" applyNumberFormat="1" applyFont="1" applyFill="1" applyBorder="1" applyAlignment="1">
      <alignment horizontal="center" vertical="center"/>
    </xf>
    <xf numFmtId="9" fontId="81" fillId="56" borderId="33" xfId="0" applyNumberFormat="1" applyFont="1" applyFill="1" applyBorder="1" applyAlignment="1">
      <alignment horizontal="center" vertical="center"/>
    </xf>
    <xf numFmtId="9" fontId="81" fillId="57" borderId="33" xfId="6" applyFont="1" applyFill="1" applyBorder="1" applyAlignment="1">
      <alignment horizontal="center" vertical="center" wrapText="1"/>
    </xf>
    <xf numFmtId="9" fontId="81" fillId="58" borderId="33" xfId="6" applyFont="1" applyFill="1" applyBorder="1" applyAlignment="1">
      <alignment horizontal="center" vertical="center" wrapText="1"/>
    </xf>
    <xf numFmtId="9" fontId="81" fillId="55" borderId="33" xfId="6" applyFont="1" applyFill="1" applyBorder="1" applyAlignment="1">
      <alignment horizontal="center" vertical="center" wrapText="1"/>
    </xf>
    <xf numFmtId="9" fontId="81" fillId="56" borderId="33" xfId="6" applyFont="1" applyFill="1" applyBorder="1" applyAlignment="1">
      <alignment horizontal="center" vertical="center" wrapText="1"/>
    </xf>
    <xf numFmtId="0" fontId="80" fillId="56" borderId="33" xfId="0" applyFont="1" applyFill="1" applyBorder="1" applyAlignment="1">
      <alignment vertical="center" wrapText="1"/>
    </xf>
    <xf numFmtId="0" fontId="84" fillId="0" borderId="33" xfId="18" applyFont="1" applyBorder="1" applyAlignment="1">
      <alignment horizontal="right" wrapText="1"/>
    </xf>
    <xf numFmtId="177" fontId="84" fillId="0" borderId="33" xfId="4" applyNumberFormat="1" applyFont="1" applyFill="1" applyBorder="1" applyAlignment="1">
      <alignment horizontal="center" wrapText="1"/>
    </xf>
    <xf numFmtId="178" fontId="84" fillId="0" borderId="33" xfId="6" applyNumberFormat="1" applyFont="1" applyFill="1" applyBorder="1" applyAlignment="1">
      <alignment horizontal="right" wrapText="1"/>
    </xf>
    <xf numFmtId="9" fontId="90" fillId="0" borderId="33" xfId="6" applyFont="1" applyFill="1" applyBorder="1" applyAlignment="1">
      <alignment horizontal="right" wrapText="1"/>
    </xf>
    <xf numFmtId="9" fontId="84" fillId="0" borderId="33" xfId="6" applyFont="1" applyFill="1" applyBorder="1" applyAlignment="1">
      <alignment horizontal="center" wrapText="1"/>
    </xf>
    <xf numFmtId="178" fontId="90" fillId="0" borderId="33" xfId="6" applyNumberFormat="1" applyFont="1" applyFill="1" applyBorder="1" applyAlignment="1">
      <alignment horizontal="right" wrapText="1"/>
    </xf>
    <xf numFmtId="0" fontId="84" fillId="63" borderId="33" xfId="18" applyFont="1" applyFill="1" applyBorder="1" applyAlignment="1">
      <alignment horizontal="right" wrapText="1"/>
    </xf>
    <xf numFmtId="177" fontId="84" fillId="63" borderId="33" xfId="4" applyNumberFormat="1" applyFont="1" applyFill="1" applyBorder="1" applyAlignment="1">
      <alignment horizontal="center" wrapText="1"/>
    </xf>
    <xf numFmtId="178" fontId="84" fillId="63" borderId="33" xfId="6" applyNumberFormat="1" applyFont="1" applyFill="1" applyBorder="1" applyAlignment="1">
      <alignment horizontal="right" wrapText="1"/>
    </xf>
    <xf numFmtId="9" fontId="90" fillId="63" borderId="33" xfId="6" applyFont="1" applyFill="1" applyBorder="1" applyAlignment="1">
      <alignment horizontal="right" wrapText="1"/>
    </xf>
    <xf numFmtId="9" fontId="84" fillId="63" borderId="33" xfId="6" applyFont="1" applyFill="1" applyBorder="1" applyAlignment="1">
      <alignment horizontal="center" wrapText="1"/>
    </xf>
    <xf numFmtId="178" fontId="90" fillId="63" borderId="33" xfId="6" applyNumberFormat="1" applyFont="1" applyFill="1" applyBorder="1" applyAlignment="1">
      <alignment horizontal="right" wrapText="1"/>
    </xf>
    <xf numFmtId="0" fontId="84" fillId="12" borderId="33" xfId="18" applyFont="1" applyFill="1" applyBorder="1" applyAlignment="1">
      <alignment horizontal="right" wrapText="1"/>
    </xf>
    <xf numFmtId="177" fontId="84" fillId="12" borderId="33" xfId="4" applyNumberFormat="1" applyFont="1" applyFill="1" applyBorder="1" applyAlignment="1">
      <alignment horizontal="center" wrapText="1"/>
    </xf>
    <xf numFmtId="178" fontId="84" fillId="12" borderId="33" xfId="6" applyNumberFormat="1" applyFont="1" applyFill="1" applyBorder="1" applyAlignment="1">
      <alignment horizontal="right" wrapText="1"/>
    </xf>
    <xf numFmtId="9" fontId="90" fillId="12" borderId="33" xfId="6" applyFont="1" applyFill="1" applyBorder="1" applyAlignment="1">
      <alignment horizontal="right" wrapText="1"/>
    </xf>
    <xf numFmtId="9" fontId="84" fillId="12" borderId="33" xfId="6" applyFont="1" applyFill="1" applyBorder="1" applyAlignment="1">
      <alignment horizontal="center" wrapText="1"/>
    </xf>
    <xf numFmtId="178" fontId="90" fillId="12" borderId="33" xfId="6" applyNumberFormat="1" applyFont="1" applyFill="1" applyBorder="1" applyAlignment="1">
      <alignment horizontal="right" wrapText="1"/>
    </xf>
    <xf numFmtId="3" fontId="80" fillId="57" borderId="33" xfId="6" applyNumberFormat="1" applyFont="1" applyFill="1" applyBorder="1" applyAlignment="1">
      <alignment vertical="center"/>
    </xf>
    <xf numFmtId="177" fontId="80" fillId="57" borderId="33" xfId="4" applyNumberFormat="1" applyFont="1" applyFill="1" applyBorder="1" applyAlignment="1">
      <alignment horizontal="center" wrapText="1"/>
    </xf>
    <xf numFmtId="178" fontId="80" fillId="57" borderId="33" xfId="6" applyNumberFormat="1" applyFont="1" applyFill="1" applyBorder="1" applyAlignment="1">
      <alignment horizontal="right" wrapText="1"/>
    </xf>
    <xf numFmtId="177" fontId="80" fillId="58" borderId="33" xfId="4" applyNumberFormat="1" applyFont="1" applyFill="1" applyBorder="1" applyAlignment="1">
      <alignment horizontal="center" wrapText="1"/>
    </xf>
    <xf numFmtId="9" fontId="81" fillId="58" borderId="33" xfId="6" applyFont="1" applyFill="1" applyBorder="1" applyAlignment="1">
      <alignment horizontal="right" wrapText="1"/>
    </xf>
    <xf numFmtId="177" fontId="80" fillId="55" borderId="33" xfId="4" applyNumberFormat="1" applyFont="1" applyFill="1" applyBorder="1" applyAlignment="1">
      <alignment horizontal="center" wrapText="1"/>
    </xf>
    <xf numFmtId="9" fontId="80" fillId="55" borderId="33" xfId="6" applyFont="1" applyFill="1" applyBorder="1" applyAlignment="1">
      <alignment horizontal="center" wrapText="1"/>
    </xf>
    <xf numFmtId="9" fontId="81" fillId="55" borderId="33" xfId="6" applyFont="1" applyFill="1" applyBorder="1" applyAlignment="1">
      <alignment horizontal="right" wrapText="1"/>
    </xf>
    <xf numFmtId="177" fontId="80" fillId="56" borderId="33" xfId="4" applyNumberFormat="1" applyFont="1" applyFill="1" applyBorder="1" applyAlignment="1">
      <alignment horizontal="center" wrapText="1"/>
    </xf>
    <xf numFmtId="178" fontId="81" fillId="56" borderId="33" xfId="6" applyNumberFormat="1" applyFont="1" applyFill="1" applyBorder="1" applyAlignment="1">
      <alignment horizontal="right" wrapText="1"/>
    </xf>
    <xf numFmtId="9" fontId="81" fillId="56" borderId="33" xfId="6" applyFont="1" applyFill="1" applyBorder="1" applyAlignment="1">
      <alignment horizontal="right" wrapText="1"/>
    </xf>
    <xf numFmtId="10" fontId="81" fillId="62" borderId="33" xfId="6" applyNumberFormat="1" applyFont="1" applyFill="1" applyBorder="1" applyAlignment="1">
      <alignment horizontal="right" wrapText="1"/>
    </xf>
    <xf numFmtId="178" fontId="90" fillId="0" borderId="33" xfId="6" applyNumberFormat="1" applyFont="1" applyFill="1" applyBorder="1" applyAlignment="1">
      <alignment horizontal="center" wrapText="1"/>
    </xf>
    <xf numFmtId="9" fontId="90" fillId="0" borderId="33" xfId="6" applyFont="1" applyFill="1" applyBorder="1" applyAlignment="1">
      <alignment horizontal="center" wrapText="1"/>
    </xf>
    <xf numFmtId="178" fontId="90" fillId="63" borderId="33" xfId="6" applyNumberFormat="1" applyFont="1" applyFill="1" applyBorder="1" applyAlignment="1">
      <alignment horizontal="center" wrapText="1"/>
    </xf>
    <xf numFmtId="9" fontId="90" fillId="63" borderId="33" xfId="6" applyFont="1" applyFill="1" applyBorder="1" applyAlignment="1">
      <alignment horizontal="center" wrapText="1"/>
    </xf>
    <xf numFmtId="178" fontId="90" fillId="12" borderId="33" xfId="6" applyNumberFormat="1" applyFont="1" applyFill="1" applyBorder="1" applyAlignment="1">
      <alignment horizontal="center" wrapText="1"/>
    </xf>
    <xf numFmtId="9" fontId="90" fillId="12" borderId="33" xfId="6" applyFont="1" applyFill="1" applyBorder="1" applyAlignment="1">
      <alignment horizontal="center" wrapText="1"/>
    </xf>
    <xf numFmtId="178" fontId="81" fillId="57" borderId="33" xfId="6" applyNumberFormat="1" applyFont="1" applyFill="1" applyBorder="1" applyAlignment="1">
      <alignment horizontal="center" wrapText="1"/>
    </xf>
    <xf numFmtId="9" fontId="81" fillId="57" borderId="33" xfId="6" applyFont="1" applyFill="1" applyBorder="1" applyAlignment="1">
      <alignment horizontal="center" wrapText="1"/>
    </xf>
    <xf numFmtId="0" fontId="92" fillId="0" borderId="0" xfId="0" applyFont="1" applyAlignment="1">
      <alignment vertical="center" wrapText="1"/>
    </xf>
    <xf numFmtId="0" fontId="91" fillId="0" borderId="0" xfId="0" applyFont="1" applyAlignment="1">
      <alignment vertical="center" wrapText="1"/>
    </xf>
    <xf numFmtId="0" fontId="93" fillId="64" borderId="4" xfId="0" applyFont="1" applyFill="1" applyBorder="1" applyAlignment="1">
      <alignment horizontal="center" vertical="center" wrapText="1"/>
    </xf>
    <xf numFmtId="0" fontId="93" fillId="64" borderId="31" xfId="0" applyFont="1" applyFill="1" applyBorder="1" applyAlignment="1">
      <alignment horizontal="center" vertical="center" wrapText="1"/>
    </xf>
    <xf numFmtId="0" fontId="94" fillId="65" borderId="0" xfId="0" applyFont="1" applyFill="1" applyAlignment="1">
      <alignment vertical="center" wrapText="1"/>
    </xf>
    <xf numFmtId="0" fontId="95" fillId="65" borderId="4" xfId="0" applyFont="1" applyFill="1" applyBorder="1" applyAlignment="1">
      <alignment horizontal="center" vertical="center" wrapText="1"/>
    </xf>
    <xf numFmtId="0" fontId="95" fillId="65" borderId="31" xfId="0" applyFont="1" applyFill="1" applyBorder="1" applyAlignment="1">
      <alignment horizontal="center" vertical="center" wrapText="1"/>
    </xf>
    <xf numFmtId="0" fontId="95" fillId="10" borderId="8" xfId="0" applyFont="1" applyFill="1" applyBorder="1" applyAlignment="1">
      <alignment horizontal="center" vertical="center" wrapText="1"/>
    </xf>
    <xf numFmtId="9" fontId="95" fillId="65" borderId="7" xfId="0" applyNumberFormat="1" applyFont="1" applyFill="1" applyBorder="1" applyAlignment="1">
      <alignment horizontal="center" vertical="center" wrapText="1"/>
    </xf>
    <xf numFmtId="0" fontId="95" fillId="65" borderId="8" xfId="0" applyFont="1" applyFill="1" applyBorder="1" applyAlignment="1">
      <alignment horizontal="center" vertical="center" wrapText="1"/>
    </xf>
    <xf numFmtId="0" fontId="96" fillId="10" borderId="8" xfId="0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 wrapText="1"/>
    </xf>
    <xf numFmtId="0" fontId="99" fillId="0" borderId="0" xfId="0" applyFont="1" applyAlignment="1">
      <alignment horizontal="right" vertical="center"/>
    </xf>
    <xf numFmtId="0" fontId="80" fillId="66" borderId="33" xfId="0" applyFont="1" applyFill="1" applyBorder="1" applyAlignment="1">
      <alignment horizontal="center" vertical="center" wrapText="1"/>
    </xf>
    <xf numFmtId="0" fontId="100" fillId="66" borderId="33" xfId="0" applyFont="1" applyFill="1" applyBorder="1" applyAlignment="1">
      <alignment horizontal="center" vertical="center" wrapText="1"/>
    </xf>
    <xf numFmtId="0" fontId="80" fillId="67" borderId="33" xfId="0" applyFont="1" applyFill="1" applyBorder="1" applyAlignment="1">
      <alignment horizontal="center" vertical="center" wrapText="1"/>
    </xf>
    <xf numFmtId="0" fontId="101" fillId="67" borderId="33" xfId="0" applyFont="1" applyFill="1" applyBorder="1" applyAlignment="1">
      <alignment horizontal="center" vertical="center" wrapText="1"/>
    </xf>
    <xf numFmtId="0" fontId="102" fillId="57" borderId="33" xfId="0" applyFont="1" applyFill="1" applyBorder="1" applyAlignment="1">
      <alignment horizontal="center" vertical="center" wrapText="1"/>
    </xf>
    <xf numFmtId="0" fontId="102" fillId="58" borderId="33" xfId="0" applyFont="1" applyFill="1" applyBorder="1" applyAlignment="1">
      <alignment horizontal="center" vertical="center" wrapText="1"/>
    </xf>
    <xf numFmtId="0" fontId="80" fillId="68" borderId="33" xfId="0" applyFont="1" applyFill="1" applyBorder="1" applyAlignment="1">
      <alignment horizontal="center" vertical="center" wrapText="1"/>
    </xf>
    <xf numFmtId="0" fontId="101" fillId="68" borderId="33" xfId="0" applyFont="1" applyFill="1" applyBorder="1" applyAlignment="1">
      <alignment horizontal="center" vertical="center" wrapText="1"/>
    </xf>
    <xf numFmtId="0" fontId="102" fillId="56" borderId="33" xfId="0" applyFont="1" applyFill="1" applyBorder="1" applyAlignment="1">
      <alignment horizontal="center" vertical="center" wrapText="1"/>
    </xf>
    <xf numFmtId="3" fontId="86" fillId="50" borderId="33" xfId="0" applyNumberFormat="1" applyFont="1" applyFill="1" applyBorder="1"/>
    <xf numFmtId="3" fontId="86" fillId="63" borderId="33" xfId="0" applyNumberFormat="1" applyFont="1" applyFill="1" applyBorder="1"/>
    <xf numFmtId="9" fontId="83" fillId="63" borderId="33" xfId="6" applyFont="1" applyFill="1" applyBorder="1" applyAlignment="1">
      <alignment horizontal="center"/>
    </xf>
    <xf numFmtId="3" fontId="86" fillId="12" borderId="33" xfId="0" applyNumberFormat="1" applyFont="1" applyFill="1" applyBorder="1"/>
    <xf numFmtId="9" fontId="82" fillId="12" borderId="33" xfId="6" applyFont="1" applyFill="1" applyBorder="1" applyAlignment="1">
      <alignment horizontal="center"/>
    </xf>
    <xf numFmtId="3" fontId="86" fillId="69" borderId="33" xfId="0" applyNumberFormat="1" applyFont="1" applyFill="1" applyBorder="1" applyAlignment="1">
      <alignment horizontal="right"/>
    </xf>
    <xf numFmtId="9" fontId="83" fillId="69" borderId="33" xfId="6" applyFont="1" applyFill="1" applyBorder="1" applyAlignment="1">
      <alignment horizontal="center"/>
    </xf>
    <xf numFmtId="3" fontId="86" fillId="70" borderId="33" xfId="0" applyNumberFormat="1" applyFont="1" applyFill="1" applyBorder="1" applyAlignment="1">
      <alignment horizontal="right"/>
    </xf>
    <xf numFmtId="9" fontId="82" fillId="70" borderId="33" xfId="6" applyFont="1" applyFill="1" applyBorder="1" applyAlignment="1">
      <alignment horizontal="center"/>
    </xf>
    <xf numFmtId="3" fontId="86" fillId="71" borderId="33" xfId="0" applyNumberFormat="1" applyFont="1" applyFill="1" applyBorder="1" applyAlignment="1">
      <alignment horizontal="right"/>
    </xf>
    <xf numFmtId="9" fontId="83" fillId="71" borderId="33" xfId="6" applyFont="1" applyFill="1" applyBorder="1" applyAlignment="1">
      <alignment horizontal="center"/>
    </xf>
    <xf numFmtId="10" fontId="86" fillId="60" borderId="33" xfId="6" applyNumberFormat="1" applyFont="1" applyFill="1" applyBorder="1" applyAlignment="1">
      <alignment horizontal="center"/>
    </xf>
    <xf numFmtId="3" fontId="79" fillId="67" borderId="33" xfId="0" applyNumberFormat="1" applyFont="1" applyFill="1" applyBorder="1"/>
    <xf numFmtId="3" fontId="79" fillId="72" borderId="33" xfId="0" applyNumberFormat="1" applyFont="1" applyFill="1" applyBorder="1" applyAlignment="1">
      <alignment horizontal="right"/>
    </xf>
    <xf numFmtId="9" fontId="103" fillId="72" borderId="33" xfId="6" applyFont="1" applyFill="1" applyBorder="1" applyAlignment="1">
      <alignment horizontal="center"/>
    </xf>
    <xf numFmtId="3" fontId="79" fillId="63" borderId="33" xfId="0" applyNumberFormat="1" applyFont="1" applyFill="1" applyBorder="1" applyAlignment="1">
      <alignment horizontal="right"/>
    </xf>
    <xf numFmtId="9" fontId="85" fillId="63" borderId="33" xfId="6" applyFont="1" applyFill="1" applyBorder="1" applyAlignment="1">
      <alignment horizontal="center"/>
    </xf>
    <xf numFmtId="3" fontId="79" fillId="50" borderId="33" xfId="0" applyNumberFormat="1" applyFont="1" applyFill="1" applyBorder="1"/>
    <xf numFmtId="9" fontId="103" fillId="50" borderId="33" xfId="6" applyFont="1" applyFill="1" applyBorder="1" applyAlignment="1">
      <alignment horizontal="center"/>
    </xf>
    <xf numFmtId="3" fontId="79" fillId="73" borderId="33" xfId="0" applyNumberFormat="1" applyFont="1" applyFill="1" applyBorder="1" applyAlignment="1">
      <alignment horizontal="right"/>
    </xf>
    <xf numFmtId="9" fontId="103" fillId="73" borderId="33" xfId="6" applyFont="1" applyFill="1" applyBorder="1" applyAlignment="1">
      <alignment horizontal="center"/>
    </xf>
    <xf numFmtId="3" fontId="79" fillId="74" borderId="33" xfId="0" applyNumberFormat="1" applyFont="1" applyFill="1" applyBorder="1" applyAlignment="1">
      <alignment horizontal="right"/>
    </xf>
    <xf numFmtId="9" fontId="85" fillId="74" borderId="33" xfId="6" applyFont="1" applyFill="1" applyBorder="1" applyAlignment="1">
      <alignment horizontal="center"/>
    </xf>
    <xf numFmtId="3" fontId="79" fillId="75" borderId="33" xfId="0" applyNumberFormat="1" applyFont="1" applyFill="1" applyBorder="1" applyAlignment="1">
      <alignment horizontal="right"/>
    </xf>
    <xf numFmtId="9" fontId="103" fillId="75" borderId="33" xfId="6" applyFont="1" applyFill="1" applyBorder="1" applyAlignment="1">
      <alignment horizontal="center"/>
    </xf>
    <xf numFmtId="10" fontId="79" fillId="61" borderId="33" xfId="6" applyNumberFormat="1" applyFont="1" applyFill="1" applyBorder="1" applyAlignment="1">
      <alignment horizontal="center"/>
    </xf>
    <xf numFmtId="3" fontId="86" fillId="67" borderId="33" xfId="0" applyNumberFormat="1" applyFont="1" applyFill="1" applyBorder="1"/>
    <xf numFmtId="3" fontId="86" fillId="72" borderId="33" xfId="0" applyNumberFormat="1" applyFont="1" applyFill="1" applyBorder="1" applyAlignment="1">
      <alignment horizontal="right"/>
    </xf>
    <xf numFmtId="9" fontId="83" fillId="72" borderId="33" xfId="6" applyFont="1" applyFill="1" applyBorder="1" applyAlignment="1">
      <alignment horizontal="center"/>
    </xf>
    <xf numFmtId="3" fontId="86" fillId="63" borderId="33" xfId="0" applyNumberFormat="1" applyFont="1" applyFill="1" applyBorder="1" applyAlignment="1">
      <alignment horizontal="right"/>
    </xf>
    <xf numFmtId="9" fontId="82" fillId="63" borderId="33" xfId="6" applyFont="1" applyFill="1" applyBorder="1" applyAlignment="1">
      <alignment horizontal="center"/>
    </xf>
    <xf numFmtId="9" fontId="83" fillId="50" borderId="33" xfId="6" applyFont="1" applyFill="1" applyBorder="1" applyAlignment="1">
      <alignment horizontal="center"/>
    </xf>
    <xf numFmtId="3" fontId="86" fillId="73" borderId="33" xfId="0" applyNumberFormat="1" applyFont="1" applyFill="1" applyBorder="1" applyAlignment="1">
      <alignment horizontal="right"/>
    </xf>
    <xf numFmtId="9" fontId="83" fillId="73" borderId="33" xfId="6" applyFont="1" applyFill="1" applyBorder="1" applyAlignment="1">
      <alignment horizontal="center"/>
    </xf>
    <xf numFmtId="3" fontId="86" fillId="74" borderId="33" xfId="0" applyNumberFormat="1" applyFont="1" applyFill="1" applyBorder="1" applyAlignment="1">
      <alignment horizontal="right"/>
    </xf>
    <xf numFmtId="9" fontId="82" fillId="74" borderId="33" xfId="6" applyFont="1" applyFill="1" applyBorder="1" applyAlignment="1">
      <alignment horizontal="center"/>
    </xf>
    <xf numFmtId="3" fontId="86" fillId="75" borderId="33" xfId="0" applyNumberFormat="1" applyFont="1" applyFill="1" applyBorder="1" applyAlignment="1">
      <alignment horizontal="right"/>
    </xf>
    <xf numFmtId="9" fontId="83" fillId="75" borderId="33" xfId="6" applyFont="1" applyFill="1" applyBorder="1" applyAlignment="1">
      <alignment horizontal="center"/>
    </xf>
    <xf numFmtId="10" fontId="86" fillId="61" borderId="33" xfId="6" applyNumberFormat="1" applyFont="1" applyFill="1" applyBorder="1" applyAlignment="1">
      <alignment horizontal="center"/>
    </xf>
    <xf numFmtId="9" fontId="82" fillId="63" borderId="33" xfId="6" quotePrefix="1" applyFont="1" applyFill="1" applyBorder="1" applyAlignment="1">
      <alignment horizontal="center"/>
    </xf>
    <xf numFmtId="9" fontId="83" fillId="50" borderId="33" xfId="6" quotePrefix="1" applyFont="1" applyFill="1" applyBorder="1" applyAlignment="1">
      <alignment horizontal="center"/>
    </xf>
    <xf numFmtId="9" fontId="82" fillId="74" borderId="33" xfId="6" quotePrefix="1" applyFont="1" applyFill="1" applyBorder="1" applyAlignment="1">
      <alignment horizontal="center"/>
    </xf>
    <xf numFmtId="9" fontId="83" fillId="75" borderId="33" xfId="6" quotePrefix="1" applyFont="1" applyFill="1" applyBorder="1" applyAlignment="1">
      <alignment horizontal="center"/>
    </xf>
    <xf numFmtId="3" fontId="86" fillId="63" borderId="33" xfId="0" quotePrefix="1" applyNumberFormat="1" applyFont="1" applyFill="1" applyBorder="1" applyAlignment="1">
      <alignment horizontal="right"/>
    </xf>
    <xf numFmtId="3" fontId="86" fillId="74" borderId="33" xfId="0" quotePrefix="1" applyNumberFormat="1" applyFont="1" applyFill="1" applyBorder="1" applyAlignment="1">
      <alignment horizontal="right"/>
    </xf>
    <xf numFmtId="3" fontId="86" fillId="75" borderId="33" xfId="0" quotePrefix="1" applyNumberFormat="1" applyFont="1" applyFill="1" applyBorder="1" applyAlignment="1">
      <alignment horizontal="right"/>
    </xf>
    <xf numFmtId="178" fontId="83" fillId="72" borderId="33" xfId="6" applyNumberFormat="1" applyFont="1" applyFill="1" applyBorder="1" applyAlignment="1">
      <alignment horizontal="center"/>
    </xf>
    <xf numFmtId="3" fontId="86" fillId="50" borderId="33" xfId="0" quotePrefix="1" applyNumberFormat="1" applyFont="1" applyFill="1" applyBorder="1" applyAlignment="1">
      <alignment horizontal="right"/>
    </xf>
    <xf numFmtId="178" fontId="83" fillId="73" borderId="33" xfId="6" applyNumberFormat="1" applyFont="1" applyFill="1" applyBorder="1" applyAlignment="1">
      <alignment horizontal="center"/>
    </xf>
    <xf numFmtId="178" fontId="83" fillId="75" borderId="33" xfId="6" quotePrefix="1" applyNumberFormat="1" applyFont="1" applyFill="1" applyBorder="1" applyAlignment="1">
      <alignment horizontal="center"/>
    </xf>
    <xf numFmtId="10" fontId="86" fillId="12" borderId="0" xfId="6" applyNumberFormat="1" applyFont="1" applyFill="1" applyBorder="1"/>
    <xf numFmtId="0" fontId="104" fillId="12" borderId="0" xfId="0" applyFont="1" applyFill="1" applyAlignment="1">
      <alignment horizontal="right"/>
    </xf>
    <xf numFmtId="0" fontId="0" fillId="18" borderId="0" xfId="0" applyFill="1" applyAlignment="1">
      <alignment horizontal="right" vertical="center"/>
    </xf>
    <xf numFmtId="3" fontId="98" fillId="18" borderId="0" xfId="0" applyNumberFormat="1" applyFont="1" applyFill="1" applyAlignment="1">
      <alignment horizontal="right"/>
    </xf>
    <xf numFmtId="0" fontId="0" fillId="18" borderId="41" xfId="0" applyFill="1" applyBorder="1"/>
    <xf numFmtId="0" fontId="0" fillId="18" borderId="40" xfId="0" applyFill="1" applyBorder="1"/>
    <xf numFmtId="0" fontId="1" fillId="18" borderId="0" xfId="0" applyFont="1" applyFill="1" applyAlignment="1">
      <alignment horizontal="right" vertical="center"/>
    </xf>
    <xf numFmtId="0" fontId="1" fillId="0" borderId="0" xfId="0" applyFont="1"/>
    <xf numFmtId="3" fontId="80" fillId="57" borderId="33" xfId="0" applyNumberFormat="1" applyFont="1" applyFill="1" applyBorder="1"/>
    <xf numFmtId="0" fontId="86" fillId="0" borderId="33" xfId="0" applyFont="1" applyBorder="1"/>
    <xf numFmtId="3" fontId="80" fillId="56" borderId="33" xfId="4" applyNumberFormat="1" applyFont="1" applyFill="1" applyBorder="1"/>
    <xf numFmtId="0" fontId="86" fillId="12" borderId="33" xfId="0" applyFont="1" applyFill="1" applyBorder="1"/>
    <xf numFmtId="3" fontId="80" fillId="55" borderId="33" xfId="4" applyNumberFormat="1" applyFont="1" applyFill="1" applyBorder="1"/>
    <xf numFmtId="10" fontId="80" fillId="59" borderId="33" xfId="6" applyNumberFormat="1" applyFont="1" applyFill="1" applyBorder="1"/>
    <xf numFmtId="3" fontId="80" fillId="76" borderId="33" xfId="0" applyNumberFormat="1" applyFont="1" applyFill="1" applyBorder="1"/>
    <xf numFmtId="0" fontId="84" fillId="67" borderId="42" xfId="19" applyFont="1" applyFill="1" applyBorder="1" applyAlignment="1">
      <alignment horizontal="right" vertical="center" wrapText="1"/>
    </xf>
    <xf numFmtId="3" fontId="86" fillId="50" borderId="44" xfId="0" applyNumberFormat="1" applyFont="1" applyFill="1" applyBorder="1"/>
    <xf numFmtId="0" fontId="86" fillId="12" borderId="42" xfId="0" applyFont="1" applyFill="1" applyBorder="1"/>
    <xf numFmtId="3" fontId="86" fillId="75" borderId="37" xfId="0" applyNumberFormat="1" applyFont="1" applyFill="1" applyBorder="1" applyAlignment="1">
      <alignment horizontal="right" vertical="center"/>
    </xf>
    <xf numFmtId="3" fontId="86" fillId="71" borderId="37" xfId="0" applyNumberFormat="1" applyFont="1" applyFill="1" applyBorder="1"/>
    <xf numFmtId="0" fontId="84" fillId="74" borderId="37" xfId="19" applyFont="1" applyFill="1" applyBorder="1" applyAlignment="1">
      <alignment horizontal="right" vertical="center" wrapText="1"/>
    </xf>
    <xf numFmtId="3" fontId="86" fillId="70" borderId="44" xfId="4" applyNumberFormat="1" applyFont="1" applyFill="1" applyBorder="1"/>
    <xf numFmtId="0" fontId="84" fillId="60" borderId="33" xfId="19" applyFont="1" applyFill="1" applyBorder="1" applyAlignment="1">
      <alignment horizontal="right" vertical="center" wrapText="1"/>
    </xf>
    <xf numFmtId="179" fontId="86" fillId="77" borderId="33" xfId="6" applyNumberFormat="1" applyFont="1" applyFill="1" applyBorder="1" applyAlignment="1">
      <alignment horizontal="right"/>
    </xf>
    <xf numFmtId="0" fontId="84" fillId="78" borderId="37" xfId="19" applyFont="1" applyFill="1" applyBorder="1" applyAlignment="1">
      <alignment horizontal="right" vertical="center" wrapText="1"/>
    </xf>
    <xf numFmtId="3" fontId="86" fillId="79" borderId="44" xfId="0" applyNumberFormat="1" applyFont="1" applyFill="1" applyBorder="1"/>
    <xf numFmtId="0" fontId="84" fillId="67" borderId="39" xfId="19" applyFont="1" applyFill="1" applyBorder="1" applyAlignment="1">
      <alignment horizontal="right" vertical="center" wrapText="1"/>
    </xf>
    <xf numFmtId="0" fontId="86" fillId="12" borderId="39" xfId="0" applyFont="1" applyFill="1" applyBorder="1"/>
    <xf numFmtId="3" fontId="86" fillId="75" borderId="33" xfId="0" applyNumberFormat="1" applyFont="1" applyFill="1" applyBorder="1" applyAlignment="1">
      <alignment horizontal="right" vertical="center"/>
    </xf>
    <xf numFmtId="3" fontId="86" fillId="71" borderId="33" xfId="0" applyNumberFormat="1" applyFont="1" applyFill="1" applyBorder="1"/>
    <xf numFmtId="0" fontId="84" fillId="74" borderId="33" xfId="19" applyFont="1" applyFill="1" applyBorder="1" applyAlignment="1">
      <alignment horizontal="right" vertical="center" wrapText="1"/>
    </xf>
    <xf numFmtId="3" fontId="86" fillId="70" borderId="35" xfId="4" applyNumberFormat="1" applyFont="1" applyFill="1" applyBorder="1"/>
    <xf numFmtId="0" fontId="84" fillId="78" borderId="33" xfId="19" applyFont="1" applyFill="1" applyBorder="1" applyAlignment="1">
      <alignment horizontal="right" vertical="center" wrapText="1"/>
    </xf>
    <xf numFmtId="0" fontId="84" fillId="74" borderId="33" xfId="19" quotePrefix="1" applyFont="1" applyFill="1" applyBorder="1" applyAlignment="1">
      <alignment horizontal="right" vertical="center" wrapText="1"/>
    </xf>
    <xf numFmtId="0" fontId="84" fillId="67" borderId="39" xfId="19" quotePrefix="1" applyFont="1" applyFill="1" applyBorder="1" applyAlignment="1">
      <alignment horizontal="right" vertical="center" wrapText="1"/>
    </xf>
    <xf numFmtId="0" fontId="84" fillId="60" borderId="37" xfId="19" quotePrefix="1" applyFont="1" applyFill="1" applyBorder="1" applyAlignment="1">
      <alignment horizontal="right" vertical="center" wrapText="1"/>
    </xf>
    <xf numFmtId="3" fontId="86" fillId="75" borderId="33" xfId="0" quotePrefix="1" applyNumberFormat="1" applyFont="1" applyFill="1" applyBorder="1" applyAlignment="1">
      <alignment horizontal="right" vertical="center"/>
    </xf>
    <xf numFmtId="0" fontId="84" fillId="60" borderId="33" xfId="19" quotePrefix="1" applyFont="1" applyFill="1" applyBorder="1" applyAlignment="1">
      <alignment horizontal="right" vertical="center" wrapText="1"/>
    </xf>
    <xf numFmtId="0" fontId="32" fillId="18" borderId="0" xfId="0" applyFont="1" applyFill="1"/>
    <xf numFmtId="0" fontId="37" fillId="50" borderId="43" xfId="19" applyFont="1" applyFill="1" applyBorder="1" applyAlignment="1">
      <alignment horizontal="left" wrapText="1"/>
    </xf>
    <xf numFmtId="0" fontId="37" fillId="50" borderId="36" xfId="19" applyFont="1" applyFill="1" applyBorder="1" applyAlignment="1">
      <alignment horizontal="left" wrapText="1"/>
    </xf>
    <xf numFmtId="0" fontId="32" fillId="0" borderId="0" xfId="0" applyFont="1"/>
    <xf numFmtId="3" fontId="105" fillId="71" borderId="37" xfId="0" applyNumberFormat="1" applyFont="1" applyFill="1" applyBorder="1"/>
    <xf numFmtId="3" fontId="105" fillId="71" borderId="33" xfId="0" applyNumberFormat="1" applyFont="1" applyFill="1" applyBorder="1"/>
    <xf numFmtId="0" fontId="37" fillId="70" borderId="37" xfId="19" applyFont="1" applyFill="1" applyBorder="1" applyAlignment="1">
      <alignment wrapText="1"/>
    </xf>
    <xf numFmtId="0" fontId="37" fillId="70" borderId="33" xfId="19" applyFont="1" applyFill="1" applyBorder="1" applyAlignment="1">
      <alignment wrapText="1"/>
    </xf>
    <xf numFmtId="0" fontId="37" fillId="77" borderId="33" xfId="19" applyFont="1" applyFill="1" applyBorder="1" applyAlignment="1">
      <alignment wrapText="1"/>
    </xf>
    <xf numFmtId="0" fontId="37" fillId="77" borderId="37" xfId="19" applyFont="1" applyFill="1" applyBorder="1" applyAlignment="1">
      <alignment wrapText="1"/>
    </xf>
    <xf numFmtId="0" fontId="37" fillId="79" borderId="37" xfId="19" applyFont="1" applyFill="1" applyBorder="1" applyAlignment="1">
      <alignment wrapText="1"/>
    </xf>
    <xf numFmtId="0" fontId="37" fillId="79" borderId="33" xfId="19" applyFont="1" applyFill="1" applyBorder="1" applyAlignment="1">
      <alignment wrapText="1"/>
    </xf>
    <xf numFmtId="0" fontId="37" fillId="79" borderId="33" xfId="19" applyFont="1" applyFill="1" applyBorder="1"/>
    <xf numFmtId="0" fontId="3" fillId="0" borderId="0" xfId="0" applyFont="1" applyAlignment="1">
      <alignment vertical="center"/>
    </xf>
    <xf numFmtId="0" fontId="106" fillId="18" borderId="0" xfId="11" applyFont="1" applyFill="1"/>
    <xf numFmtId="0" fontId="34" fillId="80" borderId="13" xfId="0" applyFont="1" applyFill="1" applyBorder="1" applyAlignment="1">
      <alignment vertical="center" wrapText="1"/>
    </xf>
    <xf numFmtId="0" fontId="34" fillId="80" borderId="13" xfId="0" applyFont="1" applyFill="1" applyBorder="1" applyAlignment="1">
      <alignment horizontal="center" vertical="center" wrapText="1"/>
    </xf>
    <xf numFmtId="178" fontId="109" fillId="80" borderId="13" xfId="6" applyNumberFormat="1" applyFont="1" applyFill="1" applyBorder="1" applyAlignment="1">
      <alignment horizontal="center" vertical="center" wrapText="1"/>
    </xf>
    <xf numFmtId="0" fontId="110" fillId="7" borderId="13" xfId="0" applyFont="1" applyFill="1" applyBorder="1" applyAlignment="1">
      <alignment vertical="center" wrapText="1"/>
    </xf>
    <xf numFmtId="0" fontId="110" fillId="7" borderId="13" xfId="0" applyFont="1" applyFill="1" applyBorder="1" applyAlignment="1">
      <alignment horizontal="center" vertical="center" wrapText="1"/>
    </xf>
    <xf numFmtId="0" fontId="110" fillId="82" borderId="13" xfId="0" applyFont="1" applyFill="1" applyBorder="1" applyAlignment="1">
      <alignment horizontal="center" vertical="center" wrapText="1"/>
    </xf>
    <xf numFmtId="180" fontId="112" fillId="7" borderId="13" xfId="6" applyNumberFormat="1" applyFont="1" applyFill="1" applyBorder="1" applyAlignment="1">
      <alignment horizontal="center" vertical="center" wrapText="1"/>
    </xf>
    <xf numFmtId="178" fontId="112" fillId="7" borderId="13" xfId="6" applyNumberFormat="1" applyFont="1" applyFill="1" applyBorder="1" applyAlignment="1">
      <alignment horizontal="center" vertical="center" wrapText="1"/>
    </xf>
    <xf numFmtId="3" fontId="110" fillId="7" borderId="13" xfId="0" applyNumberFormat="1" applyFont="1" applyFill="1" applyBorder="1" applyAlignment="1">
      <alignment horizontal="center" vertical="center" wrapText="1"/>
    </xf>
    <xf numFmtId="0" fontId="34" fillId="81" borderId="13" xfId="0" applyFont="1" applyFill="1" applyBorder="1" applyAlignment="1">
      <alignment vertical="center" wrapText="1"/>
    </xf>
    <xf numFmtId="3" fontId="34" fillId="81" borderId="13" xfId="0" applyNumberFormat="1" applyFont="1" applyFill="1" applyBorder="1" applyAlignment="1">
      <alignment horizontal="center" vertical="center" wrapText="1"/>
    </xf>
    <xf numFmtId="0" fontId="34" fillId="81" borderId="13" xfId="0" applyFont="1" applyFill="1" applyBorder="1" applyAlignment="1">
      <alignment horizontal="center" vertical="center" wrapText="1"/>
    </xf>
    <xf numFmtId="180" fontId="100" fillId="81" borderId="13" xfId="6" applyNumberFormat="1" applyFont="1" applyFill="1" applyBorder="1" applyAlignment="1">
      <alignment horizontal="center" vertical="center" wrapText="1"/>
    </xf>
    <xf numFmtId="178" fontId="100" fillId="81" borderId="13" xfId="6" applyNumberFormat="1" applyFont="1" applyFill="1" applyBorder="1" applyAlignment="1">
      <alignment horizontal="center" vertical="center" wrapText="1"/>
    </xf>
    <xf numFmtId="0" fontId="110" fillId="83" borderId="13" xfId="0" applyFont="1" applyFill="1" applyBorder="1" applyAlignment="1">
      <alignment vertical="center" wrapText="1"/>
    </xf>
    <xf numFmtId="3" fontId="110" fillId="83" borderId="13" xfId="0" applyNumberFormat="1" applyFont="1" applyFill="1" applyBorder="1" applyAlignment="1">
      <alignment horizontal="center" vertical="center" wrapText="1"/>
    </xf>
    <xf numFmtId="180" fontId="112" fillId="83" borderId="13" xfId="6" applyNumberFormat="1" applyFont="1" applyFill="1" applyBorder="1" applyAlignment="1">
      <alignment horizontal="center" vertical="center" wrapText="1"/>
    </xf>
    <xf numFmtId="178" fontId="112" fillId="83" borderId="13" xfId="6" applyNumberFormat="1" applyFont="1" applyFill="1" applyBorder="1" applyAlignment="1">
      <alignment horizontal="center" vertical="center" wrapText="1"/>
    </xf>
    <xf numFmtId="0" fontId="110" fillId="83" borderId="13" xfId="0" applyFont="1" applyFill="1" applyBorder="1" applyAlignment="1">
      <alignment horizontal="center" vertical="center" wrapText="1"/>
    </xf>
    <xf numFmtId="0" fontId="113" fillId="81" borderId="13" xfId="0" applyFont="1" applyFill="1" applyBorder="1" applyAlignment="1">
      <alignment vertical="center" wrapText="1"/>
    </xf>
    <xf numFmtId="3" fontId="34" fillId="80" borderId="13" xfId="0" applyNumberFormat="1" applyFont="1" applyFill="1" applyBorder="1" applyAlignment="1">
      <alignment horizontal="center" vertical="center" wrapText="1"/>
    </xf>
    <xf numFmtId="181" fontId="100" fillId="80" borderId="13" xfId="6" applyNumberFormat="1" applyFont="1" applyFill="1" applyBorder="1" applyAlignment="1">
      <alignment horizontal="center" vertical="center" wrapText="1"/>
    </xf>
    <xf numFmtId="178" fontId="100" fillId="80" borderId="13" xfId="6" applyNumberFormat="1" applyFont="1" applyFill="1" applyBorder="1" applyAlignment="1">
      <alignment horizontal="center" vertical="center" wrapText="1"/>
    </xf>
    <xf numFmtId="0" fontId="34" fillId="80" borderId="23" xfId="0" applyFont="1" applyFill="1" applyBorder="1" applyAlignment="1">
      <alignment horizontal="center" vertical="center" wrapText="1"/>
    </xf>
    <xf numFmtId="0" fontId="110" fillId="7" borderId="23" xfId="0" applyFont="1" applyFill="1" applyBorder="1" applyAlignment="1">
      <alignment horizontal="center" vertical="center" wrapText="1"/>
    </xf>
    <xf numFmtId="3" fontId="34" fillId="81" borderId="23" xfId="0" applyNumberFormat="1" applyFont="1" applyFill="1" applyBorder="1" applyAlignment="1">
      <alignment horizontal="center" vertical="center" wrapText="1"/>
    </xf>
    <xf numFmtId="3" fontId="110" fillId="83" borderId="23" xfId="0" applyNumberFormat="1" applyFont="1" applyFill="1" applyBorder="1" applyAlignment="1">
      <alignment horizontal="center" vertical="center" wrapText="1"/>
    </xf>
    <xf numFmtId="0" fontId="110" fillId="83" borderId="23" xfId="0" applyFont="1" applyFill="1" applyBorder="1" applyAlignment="1">
      <alignment horizontal="center" vertical="center" wrapText="1"/>
    </xf>
    <xf numFmtId="0" fontId="34" fillId="81" borderId="23" xfId="0" applyFont="1" applyFill="1" applyBorder="1" applyAlignment="1">
      <alignment horizontal="center" vertical="center" wrapText="1"/>
    </xf>
    <xf numFmtId="3" fontId="110" fillId="7" borderId="23" xfId="0" applyNumberFormat="1" applyFont="1" applyFill="1" applyBorder="1" applyAlignment="1">
      <alignment horizontal="center" vertical="center" wrapText="1"/>
    </xf>
    <xf numFmtId="3" fontId="34" fillId="80" borderId="23" xfId="0" applyNumberFormat="1" applyFont="1" applyFill="1" applyBorder="1" applyAlignment="1">
      <alignment horizontal="center" vertical="center" wrapText="1"/>
    </xf>
    <xf numFmtId="178" fontId="109" fillId="80" borderId="20" xfId="6" applyNumberFormat="1" applyFont="1" applyFill="1" applyBorder="1" applyAlignment="1">
      <alignment horizontal="center" vertical="center" wrapText="1"/>
    </xf>
    <xf numFmtId="180" fontId="112" fillId="7" borderId="20" xfId="6" applyNumberFormat="1" applyFont="1" applyFill="1" applyBorder="1" applyAlignment="1">
      <alignment horizontal="center" vertical="center" wrapText="1"/>
    </xf>
    <xf numFmtId="180" fontId="100" fillId="81" borderId="20" xfId="6" applyNumberFormat="1" applyFont="1" applyFill="1" applyBorder="1" applyAlignment="1">
      <alignment horizontal="center" vertical="center" wrapText="1"/>
    </xf>
    <xf numFmtId="180" fontId="112" fillId="83" borderId="20" xfId="6" applyNumberFormat="1" applyFont="1" applyFill="1" applyBorder="1" applyAlignment="1">
      <alignment horizontal="center" vertical="center" wrapText="1"/>
    </xf>
    <xf numFmtId="181" fontId="100" fillId="80" borderId="20" xfId="6" applyNumberFormat="1" applyFont="1" applyFill="1" applyBorder="1" applyAlignment="1">
      <alignment horizontal="center" vertical="center" wrapText="1"/>
    </xf>
    <xf numFmtId="0" fontId="108" fillId="81" borderId="49" xfId="11" applyFont="1" applyFill="1" applyBorder="1" applyAlignment="1">
      <alignment horizontal="center" vertical="center" wrapText="1"/>
    </xf>
    <xf numFmtId="0" fontId="108" fillId="81" borderId="50" xfId="11" applyFont="1" applyFill="1" applyBorder="1" applyAlignment="1">
      <alignment horizontal="center" vertical="center" wrapText="1"/>
    </xf>
    <xf numFmtId="0" fontId="110" fillId="82" borderId="29" xfId="0" applyFont="1" applyFill="1" applyBorder="1" applyAlignment="1">
      <alignment horizontal="center" vertical="center" wrapText="1"/>
    </xf>
    <xf numFmtId="0" fontId="34" fillId="81" borderId="29" xfId="0" applyFont="1" applyFill="1" applyBorder="1" applyAlignment="1">
      <alignment horizontal="center" vertical="center" wrapText="1"/>
    </xf>
    <xf numFmtId="3" fontId="110" fillId="83" borderId="29" xfId="0" applyNumberFormat="1" applyFont="1" applyFill="1" applyBorder="1" applyAlignment="1">
      <alignment horizontal="center" vertical="center" wrapText="1"/>
    </xf>
    <xf numFmtId="0" fontId="110" fillId="83" borderId="29" xfId="0" applyFont="1" applyFill="1" applyBorder="1" applyAlignment="1">
      <alignment horizontal="center" vertical="center" wrapText="1"/>
    </xf>
    <xf numFmtId="3" fontId="34" fillId="81" borderId="29" xfId="0" applyNumberFormat="1" applyFont="1" applyFill="1" applyBorder="1" applyAlignment="1">
      <alignment horizontal="center" vertical="center" wrapText="1"/>
    </xf>
    <xf numFmtId="3" fontId="34" fillId="80" borderId="51" xfId="0" applyNumberFormat="1" applyFont="1" applyFill="1" applyBorder="1" applyAlignment="1">
      <alignment horizontal="center" vertical="center" wrapText="1"/>
    </xf>
    <xf numFmtId="3" fontId="34" fillId="80" borderId="52" xfId="0" applyNumberFormat="1" applyFont="1" applyFill="1" applyBorder="1" applyAlignment="1">
      <alignment horizontal="center" vertical="center" wrapText="1"/>
    </xf>
    <xf numFmtId="0" fontId="108" fillId="81" borderId="53" xfId="11" applyFont="1" applyFill="1" applyBorder="1" applyAlignment="1">
      <alignment horizontal="center" vertical="center" wrapText="1"/>
    </xf>
    <xf numFmtId="0" fontId="110" fillId="82" borderId="23" xfId="0" applyFont="1" applyFill="1" applyBorder="1" applyAlignment="1">
      <alignment horizontal="center" vertical="center" wrapText="1"/>
    </xf>
    <xf numFmtId="3" fontId="34" fillId="80" borderId="54" xfId="0" applyNumberFormat="1" applyFont="1" applyFill="1" applyBorder="1" applyAlignment="1">
      <alignment horizontal="center" vertical="center" wrapText="1"/>
    </xf>
    <xf numFmtId="0" fontId="107" fillId="81" borderId="55" xfId="11" applyFont="1" applyFill="1" applyBorder="1" applyAlignment="1">
      <alignment horizontal="center" vertical="center" wrapText="1"/>
    </xf>
    <xf numFmtId="0" fontId="111" fillId="7" borderId="56" xfId="0" applyFont="1" applyFill="1" applyBorder="1" applyAlignment="1">
      <alignment horizontal="center" vertical="center" wrapText="1"/>
    </xf>
    <xf numFmtId="3" fontId="34" fillId="81" borderId="56" xfId="0" applyNumberFormat="1" applyFont="1" applyFill="1" applyBorder="1" applyAlignment="1">
      <alignment horizontal="center" vertical="center" wrapText="1"/>
    </xf>
    <xf numFmtId="3" fontId="111" fillId="83" borderId="56" xfId="0" applyNumberFormat="1" applyFont="1" applyFill="1" applyBorder="1" applyAlignment="1">
      <alignment horizontal="center" vertical="center" wrapText="1"/>
    </xf>
    <xf numFmtId="1" fontId="111" fillId="7" borderId="56" xfId="0" applyNumberFormat="1" applyFont="1" applyFill="1" applyBorder="1" applyAlignment="1">
      <alignment horizontal="center" vertical="center" wrapText="1"/>
    </xf>
    <xf numFmtId="0" fontId="111" fillId="83" borderId="56" xfId="0" applyFont="1" applyFill="1" applyBorder="1" applyAlignment="1">
      <alignment horizontal="center" vertical="center" wrapText="1"/>
    </xf>
    <xf numFmtId="0" fontId="34" fillId="81" borderId="56" xfId="0" applyFont="1" applyFill="1" applyBorder="1" applyAlignment="1">
      <alignment horizontal="center" vertical="center" wrapText="1"/>
    </xf>
    <xf numFmtId="3" fontId="111" fillId="7" borderId="56" xfId="0" applyNumberFormat="1" applyFont="1" applyFill="1" applyBorder="1" applyAlignment="1">
      <alignment horizontal="center" vertical="center" wrapText="1"/>
    </xf>
    <xf numFmtId="3" fontId="34" fillId="80" borderId="57" xfId="0" applyNumberFormat="1" applyFont="1" applyFill="1" applyBorder="1" applyAlignment="1">
      <alignment horizontal="center" vertical="center" wrapText="1"/>
    </xf>
    <xf numFmtId="9" fontId="50" fillId="10" borderId="22" xfId="0" applyNumberFormat="1" applyFont="1" applyFill="1" applyBorder="1" applyAlignment="1">
      <alignment horizontal="center" vertical="center"/>
    </xf>
    <xf numFmtId="9" fontId="50" fillId="10" borderId="20" xfId="0" applyNumberFormat="1" applyFont="1" applyFill="1" applyBorder="1" applyAlignment="1">
      <alignment horizontal="center" vertical="center"/>
    </xf>
    <xf numFmtId="9" fontId="54" fillId="38" borderId="22" xfId="0" applyNumberFormat="1" applyFont="1" applyFill="1" applyBorder="1" applyAlignment="1">
      <alignment horizontal="center" vertical="center"/>
    </xf>
    <xf numFmtId="9" fontId="54" fillId="10" borderId="20" xfId="0" applyNumberFormat="1" applyFont="1" applyFill="1" applyBorder="1" applyAlignment="1">
      <alignment horizontal="center" vertical="center"/>
    </xf>
    <xf numFmtId="9" fontId="57" fillId="36" borderId="20" xfId="0" applyNumberFormat="1" applyFont="1" applyFill="1" applyBorder="1" applyAlignment="1">
      <alignment horizontal="center" vertical="center"/>
    </xf>
    <xf numFmtId="9" fontId="49" fillId="32" borderId="0" xfId="0" applyNumberFormat="1" applyFont="1" applyFill="1" applyAlignment="1">
      <alignment horizontal="center" vertical="center"/>
    </xf>
    <xf numFmtId="9" fontId="49" fillId="32" borderId="24" xfId="0" applyNumberFormat="1" applyFont="1" applyFill="1" applyBorder="1" applyAlignment="1">
      <alignment horizontal="center" vertical="center"/>
    </xf>
    <xf numFmtId="9" fontId="53" fillId="20" borderId="0" xfId="0" applyNumberFormat="1" applyFont="1" applyFill="1" applyAlignment="1">
      <alignment horizontal="center" vertical="center"/>
    </xf>
    <xf numFmtId="9" fontId="53" fillId="32" borderId="24" xfId="0" applyNumberFormat="1" applyFont="1" applyFill="1" applyBorder="1" applyAlignment="1">
      <alignment horizontal="center" vertical="center"/>
    </xf>
    <xf numFmtId="9" fontId="0" fillId="0" borderId="0" xfId="0" applyNumberFormat="1"/>
    <xf numFmtId="9" fontId="0" fillId="0" borderId="0" xfId="6" applyFont="1"/>
    <xf numFmtId="178" fontId="0" fillId="0" borderId="0" xfId="6" applyNumberFormat="1" applyFont="1"/>
    <xf numFmtId="49" fontId="5" fillId="0" borderId="0" xfId="0" applyNumberFormat="1" applyFont="1"/>
    <xf numFmtId="49" fontId="0" fillId="0" borderId="0" xfId="0" applyNumberFormat="1"/>
    <xf numFmtId="0" fontId="5" fillId="0" borderId="0" xfId="0" applyFont="1"/>
    <xf numFmtId="0" fontId="9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8" fontId="3" fillId="0" borderId="0" xfId="6" applyNumberFormat="1" applyFont="1"/>
    <xf numFmtId="3" fontId="0" fillId="0" borderId="0" xfId="0" applyNumberFormat="1"/>
    <xf numFmtId="0" fontId="115" fillId="0" borderId="0" xfId="10" applyFont="1"/>
    <xf numFmtId="0" fontId="55" fillId="18" borderId="0" xfId="0" applyFont="1" applyFill="1" applyAlignment="1">
      <alignment horizontal="left" vertical="center" wrapText="1"/>
    </xf>
    <xf numFmtId="0" fontId="1" fillId="0" borderId="0" xfId="1" applyFont="1"/>
    <xf numFmtId="0" fontId="48" fillId="18" borderId="19" xfId="0" applyFont="1" applyFill="1" applyBorder="1" applyAlignment="1">
      <alignment vertical="center" wrapText="1"/>
    </xf>
    <xf numFmtId="0" fontId="67" fillId="0" borderId="0" xfId="10"/>
    <xf numFmtId="0" fontId="116" fillId="0" borderId="0" xfId="0" applyFont="1"/>
    <xf numFmtId="9" fontId="6" fillId="0" borderId="0" xfId="6" applyFont="1"/>
    <xf numFmtId="0" fontId="55" fillId="18" borderId="0" xfId="0" applyFont="1" applyFill="1" applyAlignment="1">
      <alignment horizontal="left" vertical="center" wrapText="1"/>
    </xf>
    <xf numFmtId="0" fontId="11" fillId="0" borderId="0" xfId="1" quotePrefix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14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8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 wrapText="1"/>
    </xf>
    <xf numFmtId="0" fontId="18" fillId="0" borderId="0" xfId="1" applyFont="1" applyAlignment="1">
      <alignment vertical="center"/>
    </xf>
    <xf numFmtId="0" fontId="19" fillId="0" borderId="3" xfId="1" applyFont="1" applyBorder="1" applyAlignment="1">
      <alignment horizontal="right" vertical="top" wrapText="1"/>
    </xf>
    <xf numFmtId="0" fontId="19" fillId="0" borderId="0" xfId="1" applyFont="1" applyAlignment="1">
      <alignment horizontal="right" vertical="top" wrapText="1"/>
    </xf>
    <xf numFmtId="0" fontId="48" fillId="18" borderId="19" xfId="0" applyFont="1" applyFill="1" applyBorder="1" applyAlignment="1">
      <alignment horizontal="center" vertical="center"/>
    </xf>
    <xf numFmtId="0" fontId="48" fillId="18" borderId="16" xfId="0" applyFont="1" applyFill="1" applyBorder="1" applyAlignment="1">
      <alignment horizontal="center" vertical="center"/>
    </xf>
    <xf numFmtId="0" fontId="48" fillId="18" borderId="17" xfId="0" applyFont="1" applyFill="1" applyBorder="1" applyAlignment="1">
      <alignment horizontal="center" vertical="center"/>
    </xf>
    <xf numFmtId="0" fontId="34" fillId="80" borderId="47" xfId="0" applyFont="1" applyFill="1" applyBorder="1" applyAlignment="1">
      <alignment horizontal="center" vertical="center" wrapText="1"/>
    </xf>
    <xf numFmtId="0" fontId="34" fillId="80" borderId="48" xfId="0" applyFont="1" applyFill="1" applyBorder="1" applyAlignment="1">
      <alignment horizontal="center" vertical="center" wrapText="1"/>
    </xf>
    <xf numFmtId="0" fontId="34" fillId="80" borderId="31" xfId="0" applyFont="1" applyFill="1" applyBorder="1" applyAlignment="1">
      <alignment horizontal="center" vertical="center" wrapText="1"/>
    </xf>
    <xf numFmtId="0" fontId="42" fillId="18" borderId="0" xfId="0" applyFont="1" applyFill="1" applyAlignment="1">
      <alignment horizontal="right"/>
    </xf>
    <xf numFmtId="0" fontId="5" fillId="4" borderId="0" xfId="1" applyFont="1" applyFill="1" applyAlignment="1">
      <alignment horizontal="center" vertical="center" textRotation="90"/>
    </xf>
    <xf numFmtId="0" fontId="5" fillId="0" borderId="0" xfId="1" applyFont="1" applyAlignment="1">
      <alignment horizontal="center" vertical="center" textRotation="90"/>
    </xf>
    <xf numFmtId="0" fontId="80" fillId="56" borderId="34" xfId="0" applyFont="1" applyFill="1" applyBorder="1" applyAlignment="1">
      <alignment horizontal="center" vertical="center" wrapText="1"/>
    </xf>
    <xf numFmtId="0" fontId="80" fillId="56" borderId="0" xfId="0" applyFont="1" applyFill="1" applyAlignment="1">
      <alignment horizontal="center" vertical="center" wrapText="1"/>
    </xf>
    <xf numFmtId="0" fontId="80" fillId="55" borderId="35" xfId="0" applyFont="1" applyFill="1" applyBorder="1" applyAlignment="1">
      <alignment horizontal="center" vertical="center" wrapText="1"/>
    </xf>
    <xf numFmtId="0" fontId="80" fillId="55" borderId="36" xfId="0" applyFont="1" applyFill="1" applyBorder="1" applyAlignment="1">
      <alignment horizontal="center" vertical="center" wrapText="1"/>
    </xf>
    <xf numFmtId="0" fontId="80" fillId="55" borderId="33" xfId="0" applyFont="1" applyFill="1" applyBorder="1" applyAlignment="1">
      <alignment horizontal="center" vertical="center" wrapText="1"/>
    </xf>
    <xf numFmtId="49" fontId="79" fillId="0" borderId="32" xfId="0" applyNumberFormat="1" applyFont="1" applyBorder="1" applyAlignment="1">
      <alignment horizontal="center" vertical="center" wrapText="1"/>
    </xf>
    <xf numFmtId="0" fontId="79" fillId="0" borderId="34" xfId="0" applyFont="1" applyBorder="1" applyAlignment="1">
      <alignment horizontal="center" vertical="center" wrapText="1"/>
    </xf>
    <xf numFmtId="0" fontId="80" fillId="57" borderId="33" xfId="0" applyFont="1" applyFill="1" applyBorder="1" applyAlignment="1">
      <alignment horizontal="center" vertical="center" wrapText="1"/>
    </xf>
    <xf numFmtId="0" fontId="80" fillId="58" borderId="33" xfId="0" applyFont="1" applyFill="1" applyBorder="1" applyAlignment="1">
      <alignment horizontal="center" vertical="center" wrapText="1"/>
    </xf>
    <xf numFmtId="0" fontId="80" fillId="59" borderId="33" xfId="0" applyFont="1" applyFill="1" applyBorder="1" applyAlignment="1">
      <alignment horizontal="center" vertical="center" wrapText="1"/>
    </xf>
    <xf numFmtId="0" fontId="79" fillId="0" borderId="33" xfId="0" applyFont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 wrapText="1"/>
    </xf>
    <xf numFmtId="0" fontId="79" fillId="0" borderId="39" xfId="0" applyFont="1" applyBorder="1" applyAlignment="1">
      <alignment horizontal="center" vertical="center" wrapText="1"/>
    </xf>
    <xf numFmtId="0" fontId="79" fillId="0" borderId="36" xfId="0" applyFont="1" applyBorder="1" applyAlignment="1">
      <alignment horizontal="center" vertical="center" wrapText="1"/>
    </xf>
    <xf numFmtId="0" fontId="80" fillId="66" borderId="33" xfId="0" applyFont="1" applyFill="1" applyBorder="1" applyAlignment="1">
      <alignment horizontal="center" vertical="center" wrapText="1"/>
    </xf>
    <xf numFmtId="0" fontId="80" fillId="67" borderId="33" xfId="0" applyFont="1" applyFill="1" applyBorder="1" applyAlignment="1">
      <alignment horizontal="center" vertical="center" wrapText="1"/>
    </xf>
    <xf numFmtId="0" fontId="80" fillId="68" borderId="33" xfId="0" applyFont="1" applyFill="1" applyBorder="1" applyAlignment="1">
      <alignment horizontal="center" vertical="center" wrapText="1"/>
    </xf>
    <xf numFmtId="0" fontId="80" fillId="56" borderId="33" xfId="0" applyFont="1" applyFill="1" applyBorder="1" applyAlignment="1">
      <alignment horizontal="center" vertical="center" wrapText="1"/>
    </xf>
    <xf numFmtId="0" fontId="80" fillId="62" borderId="33" xfId="0" applyFont="1" applyFill="1" applyBorder="1" applyAlignment="1">
      <alignment horizontal="center" vertical="center" wrapText="1"/>
    </xf>
    <xf numFmtId="0" fontId="88" fillId="0" borderId="33" xfId="0" applyFont="1" applyBorder="1" applyAlignment="1">
      <alignment horizontal="center" vertical="center" wrapText="1"/>
    </xf>
    <xf numFmtId="0" fontId="80" fillId="56" borderId="38" xfId="0" applyFont="1" applyFill="1" applyBorder="1" applyAlignment="1">
      <alignment horizontal="center" vertical="center" wrapText="1"/>
    </xf>
    <xf numFmtId="3" fontId="80" fillId="57" borderId="35" xfId="0" applyNumberFormat="1" applyFont="1" applyFill="1" applyBorder="1" applyAlignment="1">
      <alignment horizontal="center"/>
    </xf>
    <xf numFmtId="3" fontId="80" fillId="57" borderId="39" xfId="0" applyNumberFormat="1" applyFont="1" applyFill="1" applyBorder="1" applyAlignment="1">
      <alignment horizontal="center"/>
    </xf>
    <xf numFmtId="3" fontId="80" fillId="57" borderId="45" xfId="0" applyNumberFormat="1" applyFont="1" applyFill="1" applyBorder="1" applyAlignment="1">
      <alignment horizontal="center"/>
    </xf>
    <xf numFmtId="3" fontId="80" fillId="56" borderId="46" xfId="4" applyNumberFormat="1" applyFont="1" applyFill="1" applyBorder="1" applyAlignment="1">
      <alignment horizontal="center"/>
    </xf>
    <xf numFmtId="3" fontId="80" fillId="56" borderId="39" xfId="4" applyNumberFormat="1" applyFont="1" applyFill="1" applyBorder="1" applyAlignment="1">
      <alignment horizontal="center"/>
    </xf>
    <xf numFmtId="3" fontId="80" fillId="56" borderId="36" xfId="4" applyNumberFormat="1" applyFont="1" applyFill="1" applyBorder="1" applyAlignment="1">
      <alignment horizontal="center"/>
    </xf>
    <xf numFmtId="3" fontId="80" fillId="55" borderId="35" xfId="4" applyNumberFormat="1" applyFont="1" applyFill="1" applyBorder="1" applyAlignment="1">
      <alignment horizontal="center"/>
    </xf>
    <xf numFmtId="3" fontId="80" fillId="55" borderId="39" xfId="4" applyNumberFormat="1" applyFont="1" applyFill="1" applyBorder="1" applyAlignment="1">
      <alignment horizontal="center"/>
    </xf>
    <xf numFmtId="3" fontId="80" fillId="55" borderId="45" xfId="4" applyNumberFormat="1" applyFont="1" applyFill="1" applyBorder="1" applyAlignment="1">
      <alignment horizontal="center"/>
    </xf>
    <xf numFmtId="10" fontId="80" fillId="59" borderId="46" xfId="6" applyNumberFormat="1" applyFont="1" applyFill="1" applyBorder="1" applyAlignment="1">
      <alignment horizontal="center"/>
    </xf>
    <xf numFmtId="10" fontId="80" fillId="59" borderId="39" xfId="6" applyNumberFormat="1" applyFont="1" applyFill="1" applyBorder="1" applyAlignment="1">
      <alignment horizontal="center"/>
    </xf>
    <xf numFmtId="10" fontId="80" fillId="59" borderId="36" xfId="6" applyNumberFormat="1" applyFont="1" applyFill="1" applyBorder="1" applyAlignment="1">
      <alignment horizontal="center"/>
    </xf>
    <xf numFmtId="3" fontId="80" fillId="76" borderId="35" xfId="0" applyNumberFormat="1" applyFont="1" applyFill="1" applyBorder="1" applyAlignment="1">
      <alignment horizontal="center"/>
    </xf>
    <xf numFmtId="3" fontId="80" fillId="76" borderId="39" xfId="0" applyNumberFormat="1" applyFont="1" applyFill="1" applyBorder="1" applyAlignment="1">
      <alignment horizontal="center"/>
    </xf>
    <xf numFmtId="3" fontId="80" fillId="76" borderId="36" xfId="0" applyNumberFormat="1" applyFont="1" applyFill="1" applyBorder="1" applyAlignment="1">
      <alignment horizontal="center"/>
    </xf>
    <xf numFmtId="0" fontId="80" fillId="57" borderId="33" xfId="19" applyFont="1" applyFill="1" applyBorder="1" applyAlignment="1">
      <alignment horizontal="center" wrapText="1"/>
    </xf>
    <xf numFmtId="0" fontId="80" fillId="56" borderId="33" xfId="19" applyFont="1" applyFill="1" applyBorder="1" applyAlignment="1">
      <alignment horizontal="center" wrapText="1"/>
    </xf>
    <xf numFmtId="0" fontId="80" fillId="55" borderId="33" xfId="19" applyFont="1" applyFill="1" applyBorder="1" applyAlignment="1">
      <alignment horizontal="center" wrapText="1"/>
    </xf>
    <xf numFmtId="0" fontId="80" fillId="59" borderId="33" xfId="19" applyFont="1" applyFill="1" applyBorder="1" applyAlignment="1">
      <alignment horizontal="center" wrapText="1"/>
    </xf>
    <xf numFmtId="0" fontId="80" fillId="76" borderId="33" xfId="19" applyFont="1" applyFill="1" applyBorder="1" applyAlignment="1">
      <alignment horizontal="center" wrapText="1"/>
    </xf>
  </cellXfs>
  <cellStyles count="20">
    <cellStyle name="Body" xfId="12" xr:uid="{47FB59E6-FF46-4805-9804-7A452452FD24}"/>
    <cellStyle name="Header" xfId="13" xr:uid="{8CAE8413-2584-48BC-8A9D-213EFC6E4009}"/>
    <cellStyle name="Heading" xfId="14" xr:uid="{469A6756-71B8-4D7A-96A6-DC3E76472EBF}"/>
    <cellStyle name="Heading1" xfId="15" xr:uid="{73B31772-007B-486D-BE9F-3917EC56058E}"/>
    <cellStyle name="Lien hypertexte" xfId="10" builtinId="8"/>
    <cellStyle name="Milliers" xfId="4" builtinId="3"/>
    <cellStyle name="Milliers 2" xfId="8" xr:uid="{4E5D4A63-A8E5-485A-870E-CD01A45F1249}"/>
    <cellStyle name="Normal" xfId="0" builtinId="0"/>
    <cellStyle name="Normal 2" xfId="1" xr:uid="{75DD1B14-6572-224B-9049-00F79364F280}"/>
    <cellStyle name="Normal 3" xfId="7" xr:uid="{C1D40934-D1F6-46B6-8C2A-90A365F20096}"/>
    <cellStyle name="Normal 3 2" xfId="2" xr:uid="{2D27E996-7DDF-C242-B1A0-0721C957B689}"/>
    <cellStyle name="Normal 4" xfId="11" xr:uid="{F882E583-A608-448C-8D92-62AA82C6D365}"/>
    <cellStyle name="Normal_data_listes_1" xfId="19" xr:uid="{FBE46C78-5D36-4715-898C-BDDC66190BA0}"/>
    <cellStyle name="Normal_exp_pv3" xfId="5" xr:uid="{3F67BB7D-107D-2D48-AA78-6E2FD0A290BE}"/>
    <cellStyle name="Normal_Feuil1" xfId="18" xr:uid="{28EC1A2F-185B-4D45-9ABF-9A71B497E518}"/>
    <cellStyle name="Pourcentage" xfId="6" builtinId="5"/>
    <cellStyle name="Pourcentage 2" xfId="3" xr:uid="{42715549-54E3-3642-8D5C-4FEEFB45A8E4}"/>
    <cellStyle name="Pourcentage 3" xfId="9" xr:uid="{C9C646A6-D2CC-46E2-8D07-E806009AD7F4}"/>
    <cellStyle name="Result" xfId="16" xr:uid="{D7E34003-F2CF-42CA-8BCF-B718E5174332}"/>
    <cellStyle name="Result2" xfId="17" xr:uid="{4CA9B663-3CED-42C8-B04F-4B3CB810B2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'Marché part bio'!$D$4</c:f>
              <c:strCache>
                <c:ptCount val="1"/>
                <c:pt idx="0">
                  <c:v>Conso alimentaire des ménage selon INSEE (hors tabac et eaux minérales) en millions €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'Marché part bio'!$B$5:$B$12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'Marché part bio'!$D$5:$D$12</c:f>
              <c:numCache>
                <c:formatCode>_-* #\ ##0_-;\-* #\ ##0_-;_-* "-"??_-;_-@_-</c:formatCode>
                <c:ptCount val="8"/>
                <c:pt idx="0">
                  <c:v>171523</c:v>
                </c:pt>
                <c:pt idx="1">
                  <c:v>174816</c:v>
                </c:pt>
                <c:pt idx="2">
                  <c:v>178376</c:v>
                </c:pt>
                <c:pt idx="3">
                  <c:v>180359</c:v>
                </c:pt>
                <c:pt idx="4">
                  <c:v>183216</c:v>
                </c:pt>
                <c:pt idx="5">
                  <c:v>188849</c:v>
                </c:pt>
                <c:pt idx="6">
                  <c:v>195315</c:v>
                </c:pt>
                <c:pt idx="7">
                  <c:v>190862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9-42E1-9014-5929A02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469736"/>
        <c:axId val="1231470064"/>
      </c:barChart>
      <c:lineChart>
        <c:grouping val="standard"/>
        <c:varyColors val="0"/>
        <c:ser>
          <c:idx val="0"/>
          <c:order val="0"/>
          <c:tx>
            <c:strRef>
              <c:f>'Marché part bio'!$C$4</c:f>
              <c:strCache>
                <c:ptCount val="1"/>
                <c:pt idx="0">
                  <c:v>Part des achats alimentaires bio sur la conso générale INSEE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'Marché part bio'!$B$5:$B$12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'Marché part bio'!$C$5:$C$12</c:f>
              <c:numCache>
                <c:formatCode>0.00%</c:formatCode>
                <c:ptCount val="8"/>
                <c:pt idx="0">
                  <c:v>2.8000000000000001E-2</c:v>
                </c:pt>
                <c:pt idx="1">
                  <c:v>3.2000000000000001E-2</c:v>
                </c:pt>
                <c:pt idx="2">
                  <c:v>3.7999999999999999E-2</c:v>
                </c:pt>
                <c:pt idx="3">
                  <c:v>4.8000000000000001E-2</c:v>
                </c:pt>
                <c:pt idx="4">
                  <c:v>5.3999999999999999E-2</c:v>
                </c:pt>
                <c:pt idx="5">
                  <c:v>0.06</c:v>
                </c:pt>
                <c:pt idx="6">
                  <c:v>6.5699999999999995E-2</c:v>
                </c:pt>
                <c:pt idx="7">
                  <c:v>6.6299999999999998E-2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9-42E1-9014-5929A02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594600"/>
        <c:axId val="1228599192"/>
      </c:lineChart>
      <c:catAx>
        <c:axId val="1231469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470064"/>
        <c:crosses val="autoZero"/>
        <c:auto val="1"/>
        <c:lblAlgn val="ctr"/>
        <c:lblOffset val="100"/>
        <c:noMultiLvlLbl val="0"/>
      </c:catAx>
      <c:valAx>
        <c:axId val="123147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1469736"/>
        <c:crosses val="autoZero"/>
        <c:crossBetween val="between"/>
      </c:valAx>
      <c:valAx>
        <c:axId val="122859919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8594600"/>
        <c:crosses val="max"/>
        <c:crossBetween val="between"/>
      </c:valAx>
      <c:catAx>
        <c:axId val="122859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8599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35304858255677E-2"/>
          <c:y val="0.11678561552050139"/>
          <c:w val="0.75288828032941446"/>
          <c:h val="0.74473350173784991"/>
        </c:manualLayout>
      </c:layout>
      <c:areaChart>
        <c:grouping val="stacked"/>
        <c:varyColors val="0"/>
        <c:ser>
          <c:idx val="0"/>
          <c:order val="1"/>
          <c:tx>
            <c:strRef>
              <c:f>'Production 2-3 Evolution'!$D$1</c:f>
              <c:strCache>
                <c:ptCount val="1"/>
                <c:pt idx="0">
                  <c:v>  Surfaces certifiées bio</c:v>
                </c:pt>
              </c:strCache>
            </c:strRef>
          </c:tx>
          <c:spPr>
            <a:solidFill>
              <a:srgbClr val="CCDD4B"/>
            </a:solidFill>
            <a:ln>
              <a:solidFill>
                <a:schemeClr val="accent1"/>
              </a:solidFill>
            </a:ln>
          </c:spPr>
          <c:dPt>
            <c:idx val="11"/>
            <c:bubble3D val="0"/>
            <c:spPr>
              <a:ln w="57150">
                <a:solidFill>
                  <a:srgbClr val="9BBB59">
                    <a:lumMod val="75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C4-7146-AAC7-CDB23F7143A1}"/>
              </c:ext>
            </c:extLst>
          </c:dPt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Evolution'!$D$2:$D$18</c:f>
              <c:numCache>
                <c:formatCode>#,##0</c:formatCode>
                <c:ptCount val="17"/>
                <c:pt idx="0">
                  <c:v>504565</c:v>
                </c:pt>
                <c:pt idx="1">
                  <c:v>499624</c:v>
                </c:pt>
                <c:pt idx="2">
                  <c:v>454295.62529999687</c:v>
                </c:pt>
                <c:pt idx="3">
                  <c:v>491878.16619999293</c:v>
                </c:pt>
                <c:pt idx="4">
                  <c:v>506303.11260000104</c:v>
                </c:pt>
                <c:pt idx="5">
                  <c:v>559332.56470000325</c:v>
                </c:pt>
                <c:pt idx="6">
                  <c:v>685590.6608000194</c:v>
                </c:pt>
                <c:pt idx="7">
                  <c:v>831070.84890005109</c:v>
                </c:pt>
                <c:pt idx="8">
                  <c:v>911077.37590005412</c:v>
                </c:pt>
                <c:pt idx="9">
                  <c:v>944499.68140004948</c:v>
                </c:pt>
                <c:pt idx="10">
                  <c:v>1016568.4044000484</c:v>
                </c:pt>
                <c:pt idx="11">
                  <c:v>1065340.7061000613</c:v>
                </c:pt>
                <c:pt idx="12">
                  <c:v>1250283.3000001423</c:v>
                </c:pt>
                <c:pt idx="13">
                  <c:v>1496457.9438661372</c:v>
                </c:pt>
                <c:pt idx="14">
                  <c:v>1703265.4291662541</c:v>
                </c:pt>
                <c:pt idx="15">
                  <c:v>1955047.4691022658</c:v>
                </c:pt>
                <c:pt idx="16" formatCode="General">
                  <c:v>2191942.113280206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4-7146-AAC7-CDB23F7143A1}"/>
            </c:ext>
          </c:extLst>
        </c:ser>
        <c:ser>
          <c:idx val="2"/>
          <c:order val="2"/>
          <c:tx>
            <c:strRef>
              <c:f>'Production 2-3 Evolution'!$F$1</c:f>
              <c:strCache>
                <c:ptCount val="1"/>
                <c:pt idx="0">
                  <c:v>  Surfaces en conversion total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</c:spPr>
          <c:dPt>
            <c:idx val="11"/>
            <c:bubble3D val="0"/>
            <c:spPr>
              <a:ln w="57150">
                <a:solidFill>
                  <a:srgbClr val="99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6C4-7146-AAC7-CDB23F7143A1}"/>
              </c:ext>
            </c:extLst>
          </c:dPt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Evolution'!$F$2:$F$18</c:f>
              <c:numCache>
                <c:formatCode>#,##0</c:formatCode>
                <c:ptCount val="17"/>
                <c:pt idx="0">
                  <c:v>45974</c:v>
                </c:pt>
                <c:pt idx="1">
                  <c:v>53248</c:v>
                </c:pt>
                <c:pt idx="2">
                  <c:v>51275.556799999926</c:v>
                </c:pt>
                <c:pt idx="3">
                  <c:v>78126.360899999854</c:v>
                </c:pt>
                <c:pt idx="4">
                  <c:v>138167.15430000023</c:v>
                </c:pt>
                <c:pt idx="5">
                  <c:v>255478.19790000017</c:v>
                </c:pt>
                <c:pt idx="6">
                  <c:v>259942.9676000005</c:v>
                </c:pt>
                <c:pt idx="7">
                  <c:v>171621.96299999987</c:v>
                </c:pt>
                <c:pt idx="8">
                  <c:v>127770.20429999968</c:v>
                </c:pt>
                <c:pt idx="9">
                  <c:v>143708.15830000027</c:v>
                </c:pt>
                <c:pt idx="10">
                  <c:v>300230.26849999966</c:v>
                </c:pt>
                <c:pt idx="11">
                  <c:v>482087.55959999748</c:v>
                </c:pt>
                <c:pt idx="12">
                  <c:v>511026.07829999959</c:v>
                </c:pt>
                <c:pt idx="13">
                  <c:v>513430.33629999013</c:v>
                </c:pt>
                <c:pt idx="14">
                  <c:v>576061.82809999119</c:v>
                </c:pt>
                <c:pt idx="15">
                  <c:v>591966.4961999387</c:v>
                </c:pt>
                <c:pt idx="16" formatCode="General">
                  <c:v>584611.82000002416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4-7146-AAC7-CDB23F71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60736"/>
        <c:axId val="255862272"/>
      </c:areaChart>
      <c:barChart>
        <c:barDir val="col"/>
        <c:grouping val="clustered"/>
        <c:varyColors val="0"/>
        <c:ser>
          <c:idx val="1"/>
          <c:order val="0"/>
          <c:tx>
            <c:strRef>
              <c:f>'Production 2-3 Evolution'!$H$1</c:f>
              <c:strCache>
                <c:ptCount val="1"/>
                <c:pt idx="0">
                  <c:v>  Nb. exploitations engagées en bio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>
                  <a:lumMod val="50000"/>
                </a:schemeClr>
              </a:solidFill>
              <a:round/>
            </a:ln>
            <a:effectLst>
              <a:softEdge rad="0"/>
            </a:effectLst>
          </c:spPr>
          <c:invertIfNegative val="0"/>
          <c:dPt>
            <c:idx val="11"/>
            <c:invertIfNegative val="0"/>
            <c:bubble3D val="0"/>
            <c:spPr>
              <a:solidFill>
                <a:srgbClr val="E0773C"/>
              </a:solidFill>
              <a:ln w="12700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7-26C4-7146-AAC7-CDB23F7143A1}"/>
              </c:ext>
            </c:extLst>
          </c:dPt>
          <c:dLbls>
            <c:dLbl>
              <c:idx val="16"/>
              <c:layout>
                <c:manualLayout>
                  <c:x val="9.0059648518542382E-2"/>
                  <c:y val="4.1990903523106818E-2"/>
                </c:manualLayout>
              </c:layout>
              <c:tx>
                <c:strRef>
                  <c:f>'Production 2-3 Evolution'!$H$22</c:f>
                  <c:strCache>
                    <c:ptCount val="1"/>
                    <c:pt idx="0">
                      <c:v>58 413 fermes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{81118D36-4A18-43C8-9108-46775B418662}</c15:txfldGUID>
                      <c15:f>'Production 2-3 Evolution'!$H$22</c15:f>
                      <c15:dlblFieldTableCache>
                        <c:ptCount val="1"/>
                        <c:pt idx="0">
                          <c:v>58 413 fermes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C35-4767-AF12-F00190100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Evolution'!$H$2:$H$18</c:f>
              <c:numCache>
                <c:formatCode>#,##0</c:formatCode>
                <c:ptCount val="17"/>
                <c:pt idx="0">
                  <c:v>11401</c:v>
                </c:pt>
                <c:pt idx="1">
                  <c:v>11640</c:v>
                </c:pt>
                <c:pt idx="2">
                  <c:v>11978</c:v>
                </c:pt>
                <c:pt idx="3">
                  <c:v>13252</c:v>
                </c:pt>
                <c:pt idx="4">
                  <c:v>16904</c:v>
                </c:pt>
                <c:pt idx="5">
                  <c:v>20676</c:v>
                </c:pt>
                <c:pt idx="6">
                  <c:v>22982</c:v>
                </c:pt>
                <c:pt idx="7">
                  <c:v>24557</c:v>
                </c:pt>
                <c:pt idx="8">
                  <c:v>25519</c:v>
                </c:pt>
                <c:pt idx="9">
                  <c:v>26472</c:v>
                </c:pt>
                <c:pt idx="10">
                  <c:v>28853</c:v>
                </c:pt>
                <c:pt idx="11">
                  <c:v>32503</c:v>
                </c:pt>
                <c:pt idx="12">
                  <c:v>36691</c:v>
                </c:pt>
                <c:pt idx="13">
                  <c:v>41608</c:v>
                </c:pt>
                <c:pt idx="14">
                  <c:v>47023</c:v>
                </c:pt>
                <c:pt idx="15">
                  <c:v>53251</c:v>
                </c:pt>
                <c:pt idx="16">
                  <c:v>58413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C4-7146-AAC7-CDB23F7143A1}"/>
            </c:ext>
          </c:extLst>
        </c:ser>
        <c:ser>
          <c:idx val="3"/>
          <c:order val="5"/>
          <c:tx>
            <c:strRef>
              <c:f>'Production 2-3 Evolution'!$I$1</c:f>
              <c:strCache>
                <c:ptCount val="1"/>
                <c:pt idx="0">
                  <c:v>  Nb. préparateurs, distributeurs, importateurs et exportateurs bio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chemeClr val="bg2">
                  <a:lumMod val="25000"/>
                </a:schemeClr>
              </a:solidFill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648086"/>
              </a:solidFill>
              <a:ln w="12700"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6C4-7146-AAC7-CDB23F7143A1}"/>
              </c:ext>
            </c:extLst>
          </c:dPt>
          <c:dPt>
            <c:idx val="11"/>
            <c:invertIfNegative val="0"/>
            <c:bubble3D val="0"/>
            <c:spPr>
              <a:solidFill>
                <a:srgbClr val="648086"/>
              </a:solidFill>
              <a:ln w="12700"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6C4-7146-AAC7-CDB23F7143A1}"/>
              </c:ext>
            </c:extLst>
          </c:dPt>
          <c:dLbls>
            <c:dLbl>
              <c:idx val="16"/>
              <c:layout>
                <c:manualLayout>
                  <c:x val="8.7780910994915459E-2"/>
                  <c:y val="2.6458665320352657E-2"/>
                </c:manualLayout>
              </c:layout>
              <c:tx>
                <c:strRef>
                  <c:f>'Production 2-3 Evolution'!$H$23</c:f>
                  <c:strCache>
                    <c:ptCount val="1"/>
                    <c:pt idx="0">
                      <c:v>29 233 entreprises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{0E69E894-BBDD-4151-A495-4AD78CC82824}</c15:txfldGUID>
                      <c15:f>'Production 2-3 Evolution'!$H$23</c15:f>
                      <c15:dlblFieldTableCache>
                        <c:ptCount val="1"/>
                        <c:pt idx="0">
                          <c:v>29 233 entreprises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C35-4767-AF12-F00190100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Evolution'!$I$2:$I$18</c:f>
              <c:numCache>
                <c:formatCode>#,##0</c:formatCode>
                <c:ptCount val="17"/>
                <c:pt idx="0">
                  <c:v>4995</c:v>
                </c:pt>
                <c:pt idx="1">
                  <c:v>5802</c:v>
                </c:pt>
                <c:pt idx="2">
                  <c:v>6402</c:v>
                </c:pt>
                <c:pt idx="3">
                  <c:v>7545</c:v>
                </c:pt>
                <c:pt idx="4">
                  <c:v>9420</c:v>
                </c:pt>
                <c:pt idx="5">
                  <c:v>10480</c:v>
                </c:pt>
                <c:pt idx="6">
                  <c:v>12087</c:v>
                </c:pt>
                <c:pt idx="7">
                  <c:v>12476</c:v>
                </c:pt>
                <c:pt idx="8">
                  <c:v>12704</c:v>
                </c:pt>
                <c:pt idx="9">
                  <c:v>12942</c:v>
                </c:pt>
                <c:pt idx="10">
                  <c:v>13507</c:v>
                </c:pt>
                <c:pt idx="11">
                  <c:v>14911</c:v>
                </c:pt>
                <c:pt idx="12">
                  <c:v>17353</c:v>
                </c:pt>
                <c:pt idx="13">
                  <c:v>20121</c:v>
                </c:pt>
                <c:pt idx="14">
                  <c:v>23059</c:v>
                </c:pt>
                <c:pt idx="15">
                  <c:v>25763</c:v>
                </c:pt>
                <c:pt idx="16" formatCode="General">
                  <c:v>29233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C4-7146-AAC7-CDB23F71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255878272"/>
        <c:axId val="255864192"/>
      </c:barChart>
      <c:lineChart>
        <c:grouping val="stacked"/>
        <c:varyColors val="0"/>
        <c:ser>
          <c:idx val="5"/>
          <c:order val="3"/>
          <c:tx>
            <c:strRef>
              <c:f>'Production 2-3 Evolution'!$D$1</c:f>
              <c:strCache>
                <c:ptCount val="1"/>
                <c:pt idx="0">
                  <c:v>  Surfaces certifiées bio</c:v>
                </c:pt>
              </c:strCache>
            </c:strRef>
          </c:tx>
          <c:spPr>
            <a:ln w="571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Evolution'!$D$2:$D$18</c:f>
              <c:numCache>
                <c:formatCode>#,##0</c:formatCode>
                <c:ptCount val="17"/>
                <c:pt idx="0">
                  <c:v>504565</c:v>
                </c:pt>
                <c:pt idx="1">
                  <c:v>499624</c:v>
                </c:pt>
                <c:pt idx="2">
                  <c:v>454295.62529999687</c:v>
                </c:pt>
                <c:pt idx="3">
                  <c:v>491878.16619999293</c:v>
                </c:pt>
                <c:pt idx="4">
                  <c:v>506303.11260000104</c:v>
                </c:pt>
                <c:pt idx="5">
                  <c:v>559332.56470000325</c:v>
                </c:pt>
                <c:pt idx="6">
                  <c:v>685590.6608000194</c:v>
                </c:pt>
                <c:pt idx="7">
                  <c:v>831070.84890005109</c:v>
                </c:pt>
                <c:pt idx="8">
                  <c:v>911077.37590005412</c:v>
                </c:pt>
                <c:pt idx="9">
                  <c:v>944499.68140004948</c:v>
                </c:pt>
                <c:pt idx="10">
                  <c:v>1016568.4044000484</c:v>
                </c:pt>
                <c:pt idx="11">
                  <c:v>1065340.7061000613</c:v>
                </c:pt>
                <c:pt idx="12">
                  <c:v>1250283.3000001423</c:v>
                </c:pt>
                <c:pt idx="13">
                  <c:v>1496457.9438661372</c:v>
                </c:pt>
                <c:pt idx="14">
                  <c:v>1703265.4291662541</c:v>
                </c:pt>
                <c:pt idx="15">
                  <c:v>1955047.4691022658</c:v>
                </c:pt>
                <c:pt idx="16" formatCode="General">
                  <c:v>2191942.113280206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26C4-7146-AAC7-CDB23F7143A1}"/>
            </c:ext>
          </c:extLst>
        </c:ser>
        <c:ser>
          <c:idx val="4"/>
          <c:order val="4"/>
          <c:tx>
            <c:strRef>
              <c:f>'Production 2-3 Evolution'!$F$1</c:f>
              <c:strCache>
                <c:ptCount val="1"/>
                <c:pt idx="0">
                  <c:v>  Surfaces en conversion total</c:v>
                </c:pt>
              </c:strCache>
            </c:strRef>
          </c:tx>
          <c:spPr>
            <a:ln w="57150">
              <a:solidFill>
                <a:srgbClr val="996600"/>
              </a:solidFill>
            </a:ln>
          </c:spPr>
          <c:marker>
            <c:symbol val="none"/>
          </c:marker>
          <c:cat>
            <c:numRef>
              <c:f>'Production 2-3 Evolution'!$C$2:$C$18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'Production 2-3 Evolution'!$F$2:$F$18</c:f>
              <c:numCache>
                <c:formatCode>#,##0</c:formatCode>
                <c:ptCount val="17"/>
                <c:pt idx="0">
                  <c:v>45974</c:v>
                </c:pt>
                <c:pt idx="1">
                  <c:v>53248</c:v>
                </c:pt>
                <c:pt idx="2">
                  <c:v>51275.556799999926</c:v>
                </c:pt>
                <c:pt idx="3">
                  <c:v>78126.360899999854</c:v>
                </c:pt>
                <c:pt idx="4">
                  <c:v>138167.15430000023</c:v>
                </c:pt>
                <c:pt idx="5">
                  <c:v>255478.19790000017</c:v>
                </c:pt>
                <c:pt idx="6">
                  <c:v>259942.9676000005</c:v>
                </c:pt>
                <c:pt idx="7">
                  <c:v>171621.96299999987</c:v>
                </c:pt>
                <c:pt idx="8">
                  <c:v>127770.20429999968</c:v>
                </c:pt>
                <c:pt idx="9">
                  <c:v>143708.15830000027</c:v>
                </c:pt>
                <c:pt idx="10">
                  <c:v>300230.26849999966</c:v>
                </c:pt>
                <c:pt idx="11">
                  <c:v>482087.55959999748</c:v>
                </c:pt>
                <c:pt idx="12">
                  <c:v>511026.07829999959</c:v>
                </c:pt>
                <c:pt idx="13">
                  <c:v>513430.33629999013</c:v>
                </c:pt>
                <c:pt idx="14">
                  <c:v>576061.82809999119</c:v>
                </c:pt>
                <c:pt idx="15">
                  <c:v>591966.4961999387</c:v>
                </c:pt>
                <c:pt idx="16" formatCode="General">
                  <c:v>584611.82000002416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26C4-7146-AAC7-CDB23F71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60736"/>
        <c:axId val="255862272"/>
      </c:lineChart>
      <c:catAx>
        <c:axId val="2558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-2400000"/>
          <a:lstStyle/>
          <a:p>
            <a:pPr>
              <a:defRPr sz="1600"/>
            </a:pPr>
            <a:endParaRPr lang="fr-FR"/>
          </a:p>
        </c:txPr>
        <c:crossAx val="25586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862272"/>
        <c:scaling>
          <c:orientation val="minMax"/>
        </c:scaling>
        <c:delete val="0"/>
        <c:axPos val="l"/>
        <c:majorGridlines>
          <c:spPr>
            <a:ln>
              <a:solidFill>
                <a:srgbClr val="EEECE1">
                  <a:lumMod val="9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600" b="1"/>
                </a:pPr>
                <a:r>
                  <a:rPr lang="fr-FR" sz="1600" b="1"/>
                  <a:t>Surfaces</a:t>
                </a:r>
                <a:endParaRPr lang="fr-FR" sz="1600" b="1" baseline="0"/>
              </a:p>
              <a:p>
                <a:pPr algn="l">
                  <a:defRPr sz="1600" b="1"/>
                </a:pPr>
                <a:r>
                  <a:rPr lang="fr-FR" sz="1600" b="1" baseline="0"/>
                  <a:t>engagées (ha)</a:t>
                </a:r>
                <a:endParaRPr lang="fr-FR" sz="1600" b="1"/>
              </a:p>
            </c:rich>
          </c:tx>
          <c:layout>
            <c:manualLayout>
              <c:xMode val="edge"/>
              <c:yMode val="edge"/>
              <c:x val="9.1238304843970796E-6"/>
              <c:y val="1.765424818167055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255860736"/>
        <c:crosses val="autoZero"/>
        <c:crossBetween val="between"/>
      </c:valAx>
      <c:valAx>
        <c:axId val="255864192"/>
        <c:scaling>
          <c:orientation val="minMax"/>
          <c:max val="12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255878272"/>
        <c:crosses val="max"/>
        <c:crossBetween val="between"/>
        <c:majorUnit val="20000"/>
      </c:valAx>
      <c:catAx>
        <c:axId val="25587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641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8.4131423256547794E-2"/>
          <c:y val="0.14984360301555577"/>
          <c:w val="0.49953945582040571"/>
          <c:h val="0.2033171933406818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3935290798928"/>
          <c:y val="0.10845816686707263"/>
          <c:w val="0.51362045281722968"/>
          <c:h val="0.80538943407936081"/>
        </c:manualLayout>
      </c:layout>
      <c:lineChart>
        <c:grouping val="standard"/>
        <c:varyColors val="0"/>
        <c:ser>
          <c:idx val="2"/>
          <c:order val="1"/>
          <c:tx>
            <c:strRef>
              <c:f>'Production UE 2-16'!$A$39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2-16'!$B$39:$M$39</c:f>
              <c:numCache>
                <c:formatCode>#,##0</c:formatCode>
                <c:ptCount val="12"/>
                <c:pt idx="0">
                  <c:v>1456672</c:v>
                </c:pt>
                <c:pt idx="1">
                  <c:v>1621898</c:v>
                </c:pt>
                <c:pt idx="2">
                  <c:v>1756548</c:v>
                </c:pt>
                <c:pt idx="3">
                  <c:v>1610129</c:v>
                </c:pt>
                <c:pt idx="4">
                  <c:v>1663189</c:v>
                </c:pt>
                <c:pt idx="5">
                  <c:v>1968570</c:v>
                </c:pt>
                <c:pt idx="6">
                  <c:v>2018802</c:v>
                </c:pt>
                <c:pt idx="7">
                  <c:v>2082173</c:v>
                </c:pt>
                <c:pt idx="8">
                  <c:v>2246475</c:v>
                </c:pt>
                <c:pt idx="9">
                  <c:v>2354916</c:v>
                </c:pt>
                <c:pt idx="10">
                  <c:v>2437891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F-4579-9F76-589EC91582E2}"/>
            </c:ext>
          </c:extLst>
        </c:ser>
        <c:ser>
          <c:idx val="1"/>
          <c:order val="2"/>
          <c:tx>
            <c:strRef>
              <c:f>'Production UE 2-16'!$A$40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 cmpd="sng" algn="ctr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2-16'!$B$40:$M$40</c:f>
              <c:numCache>
                <c:formatCode>#,##0</c:formatCode>
                <c:ptCount val="12"/>
                <c:pt idx="0">
                  <c:v>814811</c:v>
                </c:pt>
                <c:pt idx="1">
                  <c:v>945534</c:v>
                </c:pt>
                <c:pt idx="2">
                  <c:v>1002693</c:v>
                </c:pt>
                <c:pt idx="3">
                  <c:v>1038848</c:v>
                </c:pt>
                <c:pt idx="4">
                  <c:v>1088208</c:v>
                </c:pt>
                <c:pt idx="5">
                  <c:v>1316799</c:v>
                </c:pt>
                <c:pt idx="6">
                  <c:v>1547428</c:v>
                </c:pt>
                <c:pt idx="7">
                  <c:v>1761309</c:v>
                </c:pt>
                <c:pt idx="8">
                  <c:v>2009888</c:v>
                </c:pt>
                <c:pt idx="9">
                  <c:v>2283661</c:v>
                </c:pt>
                <c:pt idx="10">
                  <c:v>2548677</c:v>
                </c:pt>
                <c:pt idx="11">
                  <c:v>2776799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F-4579-9F76-589EC91582E2}"/>
            </c:ext>
          </c:extLst>
        </c:ser>
        <c:ser>
          <c:idx val="3"/>
          <c:order val="3"/>
          <c:tx>
            <c:strRef>
              <c:f>'Production UE 2-16'!$A$41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2-16'!$B$41:$M$41</c:f>
              <c:numCache>
                <c:formatCode>#,##0</c:formatCode>
                <c:ptCount val="12"/>
                <c:pt idx="0">
                  <c:v>1113741</c:v>
                </c:pt>
                <c:pt idx="1">
                  <c:v>1096889</c:v>
                </c:pt>
                <c:pt idx="2">
                  <c:v>1167363</c:v>
                </c:pt>
                <c:pt idx="3">
                  <c:v>1311472</c:v>
                </c:pt>
                <c:pt idx="4">
                  <c:v>1387911</c:v>
                </c:pt>
                <c:pt idx="5">
                  <c:v>1492579</c:v>
                </c:pt>
                <c:pt idx="6">
                  <c:v>1796363</c:v>
                </c:pt>
                <c:pt idx="7">
                  <c:v>1908655</c:v>
                </c:pt>
                <c:pt idx="8">
                  <c:v>1958040</c:v>
                </c:pt>
                <c:pt idx="9">
                  <c:v>1993235</c:v>
                </c:pt>
                <c:pt idx="10">
                  <c:v>2095380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F-4579-9F76-589EC91582E2}"/>
            </c:ext>
          </c:extLst>
        </c:ser>
        <c:ser>
          <c:idx val="4"/>
          <c:order val="4"/>
          <c:tx>
            <c:strRef>
              <c:f>'Production UE 2-16'!$A$42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 cmpd="sng" algn="ctr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2-16'!$B$42:$M$42</c:f>
              <c:numCache>
                <c:formatCode>#,##0</c:formatCode>
                <c:ptCount val="12"/>
                <c:pt idx="0">
                  <c:v>990702</c:v>
                </c:pt>
                <c:pt idx="1">
                  <c:v>1015626</c:v>
                </c:pt>
                <c:pt idx="2">
                  <c:v>1034355</c:v>
                </c:pt>
                <c:pt idx="3">
                  <c:v>1044955</c:v>
                </c:pt>
                <c:pt idx="4">
                  <c:v>1047633</c:v>
                </c:pt>
                <c:pt idx="5">
                  <c:v>1088838</c:v>
                </c:pt>
                <c:pt idx="6">
                  <c:v>1251320</c:v>
                </c:pt>
                <c:pt idx="7">
                  <c:v>1373157</c:v>
                </c:pt>
                <c:pt idx="8">
                  <c:v>1521314</c:v>
                </c:pt>
                <c:pt idx="9">
                  <c:v>1613834</c:v>
                </c:pt>
                <c:pt idx="10">
                  <c:v>1702240</c:v>
                </c:pt>
                <c:pt idx="11">
                  <c:v>1784002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5F-4579-9F76-589EC91582E2}"/>
            </c:ext>
          </c:extLst>
        </c:ser>
        <c:ser>
          <c:idx val="5"/>
          <c:order val="5"/>
          <c:tx>
            <c:strRef>
              <c:f>'Production UE 2-16'!$A$43</c:f>
              <c:strCache>
                <c:ptCount val="1"/>
                <c:pt idx="0">
                  <c:v>Autriche</c:v>
                </c:pt>
              </c:strCache>
            </c:strRef>
          </c:tx>
          <c:spPr>
            <a:ln w="28575" cap="rnd" cmpd="sng" algn="ctr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2-16'!$B$43:$M$43</c:f>
              <c:numCache>
                <c:formatCode>#,##0</c:formatCode>
                <c:ptCount val="12"/>
                <c:pt idx="0">
                  <c:v>543605</c:v>
                </c:pt>
                <c:pt idx="1">
                  <c:v>542553</c:v>
                </c:pt>
                <c:pt idx="2">
                  <c:v>537257</c:v>
                </c:pt>
                <c:pt idx="3">
                  <c:v>526689</c:v>
                </c:pt>
                <c:pt idx="4">
                  <c:v>545681</c:v>
                </c:pt>
                <c:pt idx="5">
                  <c:v>551425</c:v>
                </c:pt>
                <c:pt idx="6">
                  <c:v>577456</c:v>
                </c:pt>
                <c:pt idx="7">
                  <c:v>619640</c:v>
                </c:pt>
                <c:pt idx="8">
                  <c:v>637216</c:v>
                </c:pt>
                <c:pt idx="9">
                  <c:v>669921</c:v>
                </c:pt>
                <c:pt idx="10">
                  <c:v>679912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5F-4579-9F76-589EC91582E2}"/>
            </c:ext>
          </c:extLst>
        </c:ser>
        <c:ser>
          <c:idx val="6"/>
          <c:order val="6"/>
          <c:tx>
            <c:strRef>
              <c:f>'Production UE 2-16'!$A$44</c:f>
              <c:strCache>
                <c:ptCount val="1"/>
                <c:pt idx="0">
                  <c:v>Suède</c:v>
                </c:pt>
              </c:strCache>
            </c:strRef>
          </c:tx>
          <c:spPr>
            <a:ln w="22225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2-16'!$B$44:$M$44</c:f>
              <c:numCache>
                <c:formatCode>#,##0</c:formatCode>
                <c:ptCount val="12"/>
                <c:pt idx="0">
                  <c:v>438878</c:v>
                </c:pt>
                <c:pt idx="1">
                  <c:v>480626</c:v>
                </c:pt>
                <c:pt idx="2">
                  <c:v>478079</c:v>
                </c:pt>
                <c:pt idx="3">
                  <c:v>501524</c:v>
                </c:pt>
                <c:pt idx="4">
                  <c:v>502152</c:v>
                </c:pt>
                <c:pt idx="5">
                  <c:v>519205</c:v>
                </c:pt>
                <c:pt idx="6">
                  <c:v>553054</c:v>
                </c:pt>
                <c:pt idx="7">
                  <c:v>576845</c:v>
                </c:pt>
                <c:pt idx="8">
                  <c:v>609104</c:v>
                </c:pt>
                <c:pt idx="9">
                  <c:v>614280</c:v>
                </c:pt>
                <c:pt idx="10">
                  <c:v>610785</c:v>
                </c:pt>
                <c:pt idx="11">
                  <c:v>595785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5F-4579-9F76-589EC9158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68256"/>
        <c:axId val="1"/>
      </c:lineChart>
      <c:lineChart>
        <c:grouping val="standard"/>
        <c:varyColors val="0"/>
        <c:ser>
          <c:idx val="0"/>
          <c:order val="0"/>
          <c:tx>
            <c:strRef>
              <c:f>'Production UE 2-16'!$A$38</c:f>
              <c:strCache>
                <c:ptCount val="1"/>
                <c:pt idx="0">
                  <c:v>Total UE à 27</c:v>
                </c:pt>
              </c:strCache>
            </c:strRef>
          </c:tx>
          <c:spPr>
            <a:ln w="38100" cap="rnd" cmpd="sng" algn="ctr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'Production UE 2-16'!$B$37:$M$37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'Production UE 2-16'!$B$38:$M$38</c:f>
              <c:numCache>
                <c:formatCode>#,##0</c:formatCode>
                <c:ptCount val="12"/>
                <c:pt idx="0">
                  <c:v>8350990</c:v>
                </c:pt>
                <c:pt idx="1">
                  <c:v>8850081</c:v>
                </c:pt>
                <c:pt idx="2">
                  <c:v>9561286</c:v>
                </c:pt>
                <c:pt idx="3">
                  <c:v>9581567</c:v>
                </c:pt>
                <c:pt idx="4">
                  <c:v>9716103</c:v>
                </c:pt>
                <c:pt idx="5">
                  <c:v>10677619</c:v>
                </c:pt>
                <c:pt idx="6">
                  <c:v>11607100</c:v>
                </c:pt>
                <c:pt idx="7">
                  <c:v>12335582</c:v>
                </c:pt>
                <c:pt idx="8">
                  <c:v>13330145</c:v>
                </c:pt>
                <c:pt idx="9">
                  <c:v>14184838</c:v>
                </c:pt>
                <c:pt idx="10">
                  <c:v>14890133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5F-4579-9F76-589EC9158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307840"/>
        <c:axId val="1144310136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'Production UE 2-16'!$A$45</c15:sqref>
                        </c15:formulaRef>
                      </c:ext>
                    </c:extLst>
                    <c:strCache>
                      <c:ptCount val="1"/>
                      <c:pt idx="0">
                        <c:v>Rép. Tchèque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80000"/>
                        <a:lumOff val="2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'Production UE 2-16'!$B$45:$M$45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448202</c:v>
                      </c:pt>
                      <c:pt idx="1">
                        <c:v>482927</c:v>
                      </c:pt>
                      <c:pt idx="2">
                        <c:v>488658</c:v>
                      </c:pt>
                      <c:pt idx="3">
                        <c:v>493394</c:v>
                      </c:pt>
                      <c:pt idx="4">
                        <c:v>494405</c:v>
                      </c:pt>
                      <c:pt idx="5">
                        <c:v>494661</c:v>
                      </c:pt>
                      <c:pt idx="6">
                        <c:v>488591</c:v>
                      </c:pt>
                      <c:pt idx="7">
                        <c:v>496277</c:v>
                      </c:pt>
                      <c:pt idx="8">
                        <c:v>519910</c:v>
                      </c:pt>
                      <c:pt idx="9">
                        <c:v>535185</c:v>
                      </c:pt>
                      <c:pt idx="10">
                        <c:v>540375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175F-4579-9F76-589EC91582E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2-16'!$A$46</c15:sqref>
                        </c15:formulaRef>
                      </c:ext>
                    </c:extLst>
                    <c:strCache>
                      <c:ptCount val="1"/>
                      <c:pt idx="0">
                        <c:v>Grèce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80000"/>
                        <a:lumOff val="2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2-16'!$B$46:$M$46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309823</c:v>
                      </c:pt>
                      <c:pt idx="1">
                        <c:v>213276</c:v>
                      </c:pt>
                      <c:pt idx="2">
                        <c:v>462618</c:v>
                      </c:pt>
                      <c:pt idx="3">
                        <c:v>383606</c:v>
                      </c:pt>
                      <c:pt idx="4">
                        <c:v>256131</c:v>
                      </c:pt>
                      <c:pt idx="5">
                        <c:v>407188</c:v>
                      </c:pt>
                      <c:pt idx="6">
                        <c:v>342584</c:v>
                      </c:pt>
                      <c:pt idx="7">
                        <c:v>410140</c:v>
                      </c:pt>
                      <c:pt idx="8">
                        <c:v>492627</c:v>
                      </c:pt>
                      <c:pt idx="9">
                        <c:v>528752</c:v>
                      </c:pt>
                      <c:pt idx="10">
                        <c:v>534629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5F-4579-9F76-589EC91582E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2-16'!$A$47</c15:sqref>
                        </c15:formulaRef>
                      </c:ext>
                    </c:extLst>
                    <c:strCache>
                      <c:ptCount val="1"/>
                      <c:pt idx="0">
                        <c:v>Pologne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8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2-16'!$B$47:$M$47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518527</c:v>
                      </c:pt>
                      <c:pt idx="1">
                        <c:v>605520</c:v>
                      </c:pt>
                      <c:pt idx="2">
                        <c:v>661687</c:v>
                      </c:pt>
                      <c:pt idx="3">
                        <c:v>669969</c:v>
                      </c:pt>
                      <c:pt idx="4">
                        <c:v>657902</c:v>
                      </c:pt>
                      <c:pt idx="5">
                        <c:v>580730</c:v>
                      </c:pt>
                      <c:pt idx="6">
                        <c:v>536579</c:v>
                      </c:pt>
                      <c:pt idx="7">
                        <c:v>494979</c:v>
                      </c:pt>
                      <c:pt idx="8">
                        <c:v>484676</c:v>
                      </c:pt>
                      <c:pt idx="9">
                        <c:v>507637</c:v>
                      </c:pt>
                      <c:pt idx="10">
                        <c:v>509286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5F-4579-9F76-589EC91582E2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2-16'!$A$48</c15:sqref>
                        </c15:formulaRef>
                      </c:ext>
                    </c:extLst>
                    <c:strCache>
                      <c:ptCount val="1"/>
                      <c:pt idx="0">
                        <c:v>Roumanie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4">
                        <a:lumMod val="60000"/>
                        <a:lumOff val="4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2-16'!$B$48:$M$48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182706</c:v>
                      </c:pt>
                      <c:pt idx="1">
                        <c:v>229946</c:v>
                      </c:pt>
                      <c:pt idx="2">
                        <c:v>288261</c:v>
                      </c:pt>
                      <c:pt idx="3">
                        <c:v>301148</c:v>
                      </c:pt>
                      <c:pt idx="4">
                        <c:v>289252</c:v>
                      </c:pt>
                      <c:pt idx="5">
                        <c:v>245924</c:v>
                      </c:pt>
                      <c:pt idx="6">
                        <c:v>226309</c:v>
                      </c:pt>
                      <c:pt idx="7">
                        <c:v>258471</c:v>
                      </c:pt>
                      <c:pt idx="8">
                        <c:v>326260</c:v>
                      </c:pt>
                      <c:pt idx="9">
                        <c:v>395228</c:v>
                      </c:pt>
                      <c:pt idx="10">
                        <c:v>468887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5F-4579-9F76-589EC91582E2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2-16'!$A$49</c15:sqref>
                        </c15:formulaRef>
                      </c:ext>
                    </c:extLst>
                    <c:strCache>
                      <c:ptCount val="1"/>
                      <c:pt idx="0">
                        <c:v>Finlande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60000"/>
                        <a:lumOff val="4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2-16'!$B$49:$M$49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170876</c:v>
                      </c:pt>
                      <c:pt idx="1">
                        <c:v>184768</c:v>
                      </c:pt>
                      <c:pt idx="2">
                        <c:v>197751</c:v>
                      </c:pt>
                      <c:pt idx="3">
                        <c:v>206170</c:v>
                      </c:pt>
                      <c:pt idx="4">
                        <c:v>212600</c:v>
                      </c:pt>
                      <c:pt idx="5">
                        <c:v>224615</c:v>
                      </c:pt>
                      <c:pt idx="6">
                        <c:v>240600</c:v>
                      </c:pt>
                      <c:pt idx="7">
                        <c:v>258672</c:v>
                      </c:pt>
                      <c:pt idx="8">
                        <c:v>296645</c:v>
                      </c:pt>
                      <c:pt idx="9">
                        <c:v>306756</c:v>
                      </c:pt>
                      <c:pt idx="10">
                        <c:v>315112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5F-4579-9F76-589EC91582E2}"/>
                  </c:ext>
                </c:extLst>
              </c15:ser>
            </c15:filteredLineSeries>
            <c15:filteredLineSeries>
              <c15:ser>
                <c:idx val="15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2-16'!$A$50</c15:sqref>
                        </c15:formulaRef>
                      </c:ext>
                    </c:extLst>
                    <c:strCache>
                      <c:ptCount val="1"/>
                      <c:pt idx="0">
                        <c:v>Lettonie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60000"/>
                        <a:lumOff val="4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2-16'!$B$50:$M$50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166337</c:v>
                      </c:pt>
                      <c:pt idx="1">
                        <c:v>184120</c:v>
                      </c:pt>
                      <c:pt idx="2">
                        <c:v>195658</c:v>
                      </c:pt>
                      <c:pt idx="3">
                        <c:v>185752</c:v>
                      </c:pt>
                      <c:pt idx="4">
                        <c:v>203443</c:v>
                      </c:pt>
                      <c:pt idx="5">
                        <c:v>231608</c:v>
                      </c:pt>
                      <c:pt idx="6">
                        <c:v>259146</c:v>
                      </c:pt>
                      <c:pt idx="7">
                        <c:v>268870</c:v>
                      </c:pt>
                      <c:pt idx="8">
                        <c:v>280383</c:v>
                      </c:pt>
                      <c:pt idx="9">
                        <c:v>289796</c:v>
                      </c:pt>
                      <c:pt idx="10">
                        <c:v>291150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5F-4579-9F76-589EC91582E2}"/>
                  </c:ext>
                </c:extLst>
              </c15:ser>
            </c15:filteredLineSeries>
            <c15:filteredLineSeries>
              <c15:ser>
                <c:idx val="16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2-16'!$A$51</c15:sqref>
                        </c15:formulaRef>
                      </c:ext>
                    </c:extLst>
                    <c:strCache>
                      <c:ptCount val="1"/>
                      <c:pt idx="0">
                        <c:v>Danemark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60000"/>
                        <a:lumOff val="4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2-16'!$B$51:$M$51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173513</c:v>
                      </c:pt>
                      <c:pt idx="1">
                        <c:v>177838</c:v>
                      </c:pt>
                      <c:pt idx="2">
                        <c:v>182930</c:v>
                      </c:pt>
                      <c:pt idx="3">
                        <c:v>181717</c:v>
                      </c:pt>
                      <c:pt idx="4">
                        <c:v>176323</c:v>
                      </c:pt>
                      <c:pt idx="5">
                        <c:v>166788</c:v>
                      </c:pt>
                      <c:pt idx="6">
                        <c:v>216794</c:v>
                      </c:pt>
                      <c:pt idx="7">
                        <c:v>245159</c:v>
                      </c:pt>
                      <c:pt idx="8">
                        <c:v>279299</c:v>
                      </c:pt>
                      <c:pt idx="9">
                        <c:v>301481</c:v>
                      </c:pt>
                      <c:pt idx="10">
                        <c:v>310210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5F-4579-9F76-589EC91582E2}"/>
                  </c:ext>
                </c:extLst>
              </c15:ser>
            </c15:filteredLineSeries>
            <c15:filteredLineSeries>
              <c15:ser>
                <c:idx val="17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2-16'!$A$52</c15:sqref>
                        </c15:formulaRef>
                      </c:ext>
                    </c:extLst>
                    <c:strCache>
                      <c:ptCount val="1"/>
                      <c:pt idx="0">
                        <c:v>Lituanie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2-16'!$B$52:$M$52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143644</c:v>
                      </c:pt>
                      <c:pt idx="1">
                        <c:v>152305</c:v>
                      </c:pt>
                      <c:pt idx="2">
                        <c:v>156539</c:v>
                      </c:pt>
                      <c:pt idx="3">
                        <c:v>165885</c:v>
                      </c:pt>
                      <c:pt idx="4">
                        <c:v>164390</c:v>
                      </c:pt>
                      <c:pt idx="5">
                        <c:v>213579</c:v>
                      </c:pt>
                      <c:pt idx="6">
                        <c:v>221665</c:v>
                      </c:pt>
                      <c:pt idx="7">
                        <c:v>234134</c:v>
                      </c:pt>
                      <c:pt idx="8">
                        <c:v>239691</c:v>
                      </c:pt>
                      <c:pt idx="9">
                        <c:v>242118</c:v>
                      </c:pt>
                      <c:pt idx="10">
                        <c:v>235471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5F-4579-9F76-589EC91582E2}"/>
                  </c:ext>
                </c:extLst>
              </c15:ser>
            </c15:filteredLineSeries>
            <c15:filteredLineSeries>
              <c15:ser>
                <c:idx val="18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2-16'!$A$53</c15:sqref>
                        </c15:formulaRef>
                      </c:ext>
                    </c:extLst>
                    <c:strCache>
                      <c:ptCount val="1"/>
                      <c:pt idx="0">
                        <c:v>Portugal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2-16'!$B$53:$M$53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210981</c:v>
                      </c:pt>
                      <c:pt idx="1">
                        <c:v>217257</c:v>
                      </c:pt>
                      <c:pt idx="2">
                        <c:v>226425</c:v>
                      </c:pt>
                      <c:pt idx="3">
                        <c:v>197295</c:v>
                      </c:pt>
                      <c:pt idx="4">
                        <c:v>212346</c:v>
                      </c:pt>
                      <c:pt idx="5">
                        <c:v>241375</c:v>
                      </c:pt>
                      <c:pt idx="6">
                        <c:v>245052</c:v>
                      </c:pt>
                      <c:pt idx="7">
                        <c:v>253786</c:v>
                      </c:pt>
                      <c:pt idx="8">
                        <c:v>213118</c:v>
                      </c:pt>
                      <c:pt idx="9">
                        <c:v>293213</c:v>
                      </c:pt>
                      <c:pt idx="10">
                        <c:v>319540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75F-4579-9F76-589EC91582E2}"/>
                  </c:ext>
                </c:extLst>
              </c15:ser>
            </c15:filteredLineSeries>
            <c15:filteredLineSeries>
              <c15:ser>
                <c:idx val="19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2-16'!$A$54</c15:sqref>
                        </c15:formulaRef>
                      </c:ext>
                    </c:extLst>
                    <c:strCache>
                      <c:ptCount val="1"/>
                      <c:pt idx="0">
                        <c:v>Estonie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2-16'!$B$54:$M$54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121815</c:v>
                      </c:pt>
                      <c:pt idx="1">
                        <c:v>134057</c:v>
                      </c:pt>
                      <c:pt idx="2">
                        <c:v>144149</c:v>
                      </c:pt>
                      <c:pt idx="3">
                        <c:v>153426</c:v>
                      </c:pt>
                      <c:pt idx="4">
                        <c:v>158071</c:v>
                      </c:pt>
                      <c:pt idx="5">
                        <c:v>170797</c:v>
                      </c:pt>
                      <c:pt idx="6">
                        <c:v>184754</c:v>
                      </c:pt>
                      <c:pt idx="7">
                        <c:v>199947</c:v>
                      </c:pt>
                      <c:pt idx="8">
                        <c:v>210033</c:v>
                      </c:pt>
                      <c:pt idx="9">
                        <c:v>224161</c:v>
                      </c:pt>
                      <c:pt idx="10">
                        <c:v>223813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75F-4579-9F76-589EC91582E2}"/>
                  </c:ext>
                </c:extLst>
              </c15:ser>
            </c15:filteredLineSeries>
            <c15:filteredLineSeries>
              <c15:ser>
                <c:idx val="20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2-16'!$A$55</c15:sqref>
                        </c15:formulaRef>
                      </c:ext>
                    </c:extLst>
                    <c:strCache>
                      <c:ptCount val="1"/>
                      <c:pt idx="0">
                        <c:v>Hongrie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70000"/>
                        <a:lumOff val="3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2-16'!$B$55:$M$55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130717</c:v>
                      </c:pt>
                      <c:pt idx="1">
                        <c:v>124402</c:v>
                      </c:pt>
                      <c:pt idx="2">
                        <c:v>130609</c:v>
                      </c:pt>
                      <c:pt idx="3">
                        <c:v>131020</c:v>
                      </c:pt>
                      <c:pt idx="4">
                        <c:v>124841</c:v>
                      </c:pt>
                      <c:pt idx="5">
                        <c:v>129735</c:v>
                      </c:pt>
                      <c:pt idx="6">
                        <c:v>186322</c:v>
                      </c:pt>
                      <c:pt idx="7">
                        <c:v>199683</c:v>
                      </c:pt>
                      <c:pt idx="8">
                        <c:v>209382</c:v>
                      </c:pt>
                      <c:pt idx="9">
                        <c:v>303190</c:v>
                      </c:pt>
                      <c:pt idx="10">
                        <c:v>301430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75F-4579-9F76-589EC91582E2}"/>
                  </c:ext>
                </c:extLst>
              </c15:ser>
            </c15:filteredLineSeries>
            <c15:filteredLineSeries>
              <c15:ser>
                <c:idx val="21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2-16'!$A$56</c15:sqref>
                        </c15:formulaRef>
                      </c:ext>
                    </c:extLst>
                    <c:strCache>
                      <c:ptCount val="1"/>
                      <c:pt idx="0">
                        <c:v>Slovaquie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70000"/>
                        <a:lumOff val="3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2-16'!$B$56:$M$56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178235</c:v>
                      </c:pt>
                      <c:pt idx="1">
                        <c:v>180261</c:v>
                      </c:pt>
                      <c:pt idx="2">
                        <c:v>168602</c:v>
                      </c:pt>
                      <c:pt idx="3">
                        <c:v>162029</c:v>
                      </c:pt>
                      <c:pt idx="4">
                        <c:v>180365</c:v>
                      </c:pt>
                      <c:pt idx="5">
                        <c:v>186483</c:v>
                      </c:pt>
                      <c:pt idx="6">
                        <c:v>187011</c:v>
                      </c:pt>
                      <c:pt idx="7">
                        <c:v>189148</c:v>
                      </c:pt>
                      <c:pt idx="8">
                        <c:v>192143</c:v>
                      </c:pt>
                      <c:pt idx="9">
                        <c:v>197565</c:v>
                      </c:pt>
                      <c:pt idx="10">
                        <c:v>222896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75F-4579-9F76-589EC91582E2}"/>
                  </c:ext>
                </c:extLst>
              </c15:ser>
            </c15:filteredLineSeries>
            <c15:filteredLineSeries>
              <c15:ser>
                <c:idx val="22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2-16'!$A$57</c15:sqref>
                        </c15:formulaRef>
                      </c:ext>
                    </c:extLst>
                    <c:strCache>
                      <c:ptCount val="1"/>
                      <c:pt idx="0">
                        <c:v>Bulgarie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70000"/>
                        <a:lumOff val="3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2-16'!$B$57:$M$57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25648</c:v>
                      </c:pt>
                      <c:pt idx="1">
                        <c:v>25022</c:v>
                      </c:pt>
                      <c:pt idx="2">
                        <c:v>39138</c:v>
                      </c:pt>
                      <c:pt idx="3">
                        <c:v>56287</c:v>
                      </c:pt>
                      <c:pt idx="4">
                        <c:v>74350</c:v>
                      </c:pt>
                      <c:pt idx="5">
                        <c:v>118552</c:v>
                      </c:pt>
                      <c:pt idx="6">
                        <c:v>163281</c:v>
                      </c:pt>
                      <c:pt idx="7">
                        <c:v>136618</c:v>
                      </c:pt>
                      <c:pt idx="8">
                        <c:v>162332</c:v>
                      </c:pt>
                      <c:pt idx="9">
                        <c:v>117779</c:v>
                      </c:pt>
                      <c:pt idx="10">
                        <c:v>116253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75F-4579-9F76-589EC91582E2}"/>
                  </c:ext>
                </c:extLst>
              </c15:ser>
            </c15:filteredLineSeries>
            <c15:filteredLineSeries>
              <c15:ser>
                <c:idx val="23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2-16'!$A$58</c15:sqref>
                        </c15:formulaRef>
                      </c:ext>
                    </c:extLst>
                    <c:strCache>
                      <c:ptCount val="1"/>
                      <c:pt idx="0">
                        <c:v>Irlande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7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2-16'!$B$58:$M$58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47864</c:v>
                      </c:pt>
                      <c:pt idx="1">
                        <c:v>54122</c:v>
                      </c:pt>
                      <c:pt idx="2">
                        <c:v>52793</c:v>
                      </c:pt>
                      <c:pt idx="3">
                        <c:v>53812</c:v>
                      </c:pt>
                      <c:pt idx="4">
                        <c:v>51871</c:v>
                      </c:pt>
                      <c:pt idx="5">
                        <c:v>73037</c:v>
                      </c:pt>
                      <c:pt idx="6">
                        <c:v>76701</c:v>
                      </c:pt>
                      <c:pt idx="7">
                        <c:v>74336</c:v>
                      </c:pt>
                      <c:pt idx="8">
                        <c:v>118699</c:v>
                      </c:pt>
                      <c:pt idx="9">
                        <c:v>73952</c:v>
                      </c:pt>
                      <c:pt idx="10">
                        <c:v>74666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75F-4579-9F76-589EC91582E2}"/>
                  </c:ext>
                </c:extLst>
              </c15:ser>
            </c15:filteredLineSeries>
            <c15:filteredLineSeries>
              <c15:ser>
                <c:idx val="24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2-16'!$A$59</c15:sqref>
                        </c15:formulaRef>
                      </c:ext>
                    </c:extLst>
                    <c:strCache>
                      <c:ptCount val="1"/>
                      <c:pt idx="0">
                        <c:v>Croatie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7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2-16'!$B$59:$M$59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23282</c:v>
                      </c:pt>
                      <c:pt idx="1">
                        <c:v>32036</c:v>
                      </c:pt>
                      <c:pt idx="2">
                        <c:v>31903</c:v>
                      </c:pt>
                      <c:pt idx="3">
                        <c:v>40576</c:v>
                      </c:pt>
                      <c:pt idx="4">
                        <c:v>50054</c:v>
                      </c:pt>
                      <c:pt idx="5">
                        <c:v>75883</c:v>
                      </c:pt>
                      <c:pt idx="6">
                        <c:v>93593</c:v>
                      </c:pt>
                      <c:pt idx="7">
                        <c:v>96618</c:v>
                      </c:pt>
                      <c:pt idx="8">
                        <c:v>103166</c:v>
                      </c:pt>
                      <c:pt idx="9">
                        <c:v>108127</c:v>
                      </c:pt>
                      <c:pt idx="10">
                        <c:v>108610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75F-4579-9F76-589EC91582E2}"/>
                  </c:ext>
                </c:extLst>
              </c15:ser>
            </c15:filteredLineSeries>
            <c15:filteredLineSeries>
              <c15:ser>
                <c:idx val="25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2-16'!$A$60</c15:sqref>
                        </c15:formulaRef>
                      </c:ext>
                    </c:extLst>
                    <c:strCache>
                      <c:ptCount val="1"/>
                      <c:pt idx="0">
                        <c:v>Belgique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7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2-16'!$B$60:$M$60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48700</c:v>
                      </c:pt>
                      <c:pt idx="1">
                        <c:v>54688</c:v>
                      </c:pt>
                      <c:pt idx="2">
                        <c:v>59684</c:v>
                      </c:pt>
                      <c:pt idx="3">
                        <c:v>62492</c:v>
                      </c:pt>
                      <c:pt idx="4">
                        <c:v>66693</c:v>
                      </c:pt>
                      <c:pt idx="5">
                        <c:v>68780</c:v>
                      </c:pt>
                      <c:pt idx="6">
                        <c:v>78249</c:v>
                      </c:pt>
                      <c:pt idx="7">
                        <c:v>83439</c:v>
                      </c:pt>
                      <c:pt idx="8">
                        <c:v>89000</c:v>
                      </c:pt>
                      <c:pt idx="9">
                        <c:v>93099</c:v>
                      </c:pt>
                      <c:pt idx="10">
                        <c:v>99075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75F-4579-9F76-589EC91582E2}"/>
                  </c:ext>
                </c:extLst>
              </c15:ser>
            </c15:filteredLineSeries>
            <c15:filteredLineSeries>
              <c15:ser>
                <c:idx val="26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2-16'!$A$61</c15:sqref>
                        </c15:formulaRef>
                      </c:ext>
                    </c:extLst>
                    <c:strCache>
                      <c:ptCount val="1"/>
                      <c:pt idx="0">
                        <c:v>Pays-Bas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50000"/>
                        <a:lumOff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2-16'!$B$61:$M$61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53911</c:v>
                      </c:pt>
                      <c:pt idx="1">
                        <c:v>55194</c:v>
                      </c:pt>
                      <c:pt idx="2">
                        <c:v>53782</c:v>
                      </c:pt>
                      <c:pt idx="3">
                        <c:v>55938</c:v>
                      </c:pt>
                      <c:pt idx="4">
                        <c:v>58645</c:v>
                      </c:pt>
                      <c:pt idx="5">
                        <c:v>59120</c:v>
                      </c:pt>
                      <c:pt idx="6">
                        <c:v>61765</c:v>
                      </c:pt>
                      <c:pt idx="7">
                        <c:v>56203</c:v>
                      </c:pt>
                      <c:pt idx="8">
                        <c:v>71351</c:v>
                      </c:pt>
                      <c:pt idx="9">
                        <c:v>75205</c:v>
                      </c:pt>
                      <c:pt idx="10">
                        <c:v>79664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75F-4579-9F76-589EC91582E2}"/>
                  </c:ext>
                </c:extLst>
              </c15:ser>
            </c15:filteredLineSeries>
            <c15:filteredLineSeries>
              <c15:ser>
                <c:idx val="27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2-16'!$A$62</c15:sqref>
                        </c15:formulaRef>
                      </c:ext>
                    </c:extLst>
                    <c:strCache>
                      <c:ptCount val="1"/>
                      <c:pt idx="0">
                        <c:v>Slovénie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4">
                        <a:lumMod val="50000"/>
                        <a:lumOff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2-16'!$B$62:$M$62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30696</c:v>
                      </c:pt>
                      <c:pt idx="1">
                        <c:v>32149</c:v>
                      </c:pt>
                      <c:pt idx="2">
                        <c:v>35731</c:v>
                      </c:pt>
                      <c:pt idx="3">
                        <c:v>38664</c:v>
                      </c:pt>
                      <c:pt idx="4">
                        <c:v>41237</c:v>
                      </c:pt>
                      <c:pt idx="5">
                        <c:v>42188</c:v>
                      </c:pt>
                      <c:pt idx="6">
                        <c:v>43579</c:v>
                      </c:pt>
                      <c:pt idx="7">
                        <c:v>46222</c:v>
                      </c:pt>
                      <c:pt idx="8">
                        <c:v>47542</c:v>
                      </c:pt>
                      <c:pt idx="9">
                        <c:v>49638</c:v>
                      </c:pt>
                      <c:pt idx="10">
                        <c:v>52078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75F-4579-9F76-589EC91582E2}"/>
                  </c:ext>
                </c:extLst>
              </c15:ser>
            </c15:filteredLineSeries>
            <c15:filteredLineSeries>
              <c15:ser>
                <c:idx val="28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2-16'!$A$63</c15:sqref>
                        </c15:formulaRef>
                      </c:ext>
                    </c:extLst>
                    <c:strCache>
                      <c:ptCount val="1"/>
                      <c:pt idx="0">
                        <c:v>Chypre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6">
                        <a:lumMod val="50000"/>
                        <a:lumOff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2-16'!$B$63:$M$63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3575</c:v>
                      </c:pt>
                      <c:pt idx="1">
                        <c:v>3575</c:v>
                      </c:pt>
                      <c:pt idx="2">
                        <c:v>3923</c:v>
                      </c:pt>
                      <c:pt idx="3">
                        <c:v>4315</c:v>
                      </c:pt>
                      <c:pt idx="4">
                        <c:v>3887</c:v>
                      </c:pt>
                      <c:pt idx="5">
                        <c:v>4699</c:v>
                      </c:pt>
                      <c:pt idx="6">
                        <c:v>5550</c:v>
                      </c:pt>
                      <c:pt idx="7">
                        <c:v>5616</c:v>
                      </c:pt>
                      <c:pt idx="8">
                        <c:v>6022</c:v>
                      </c:pt>
                      <c:pt idx="9">
                        <c:v>6240</c:v>
                      </c:pt>
                      <c:pt idx="10">
                        <c:v>5918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175F-4579-9F76-589EC91582E2}"/>
                  </c:ext>
                </c:extLst>
              </c15:ser>
            </c15:filteredLineSeries>
            <c15:filteredLineSeries>
              <c15:ser>
                <c:idx val="10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2-16'!$A$64</c15:sqref>
                        </c15:formulaRef>
                      </c:ext>
                    </c:extLst>
                    <c:strCache>
                      <c:ptCount val="1"/>
                      <c:pt idx="0">
                        <c:v>Luxembourg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2-16'!$B$64:$M$64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3505</c:v>
                      </c:pt>
                      <c:pt idx="1">
                        <c:v>3469</c:v>
                      </c:pt>
                      <c:pt idx="2">
                        <c:v>4130</c:v>
                      </c:pt>
                      <c:pt idx="3">
                        <c:v>4448</c:v>
                      </c:pt>
                      <c:pt idx="4">
                        <c:v>4490</c:v>
                      </c:pt>
                      <c:pt idx="5">
                        <c:v>4431</c:v>
                      </c:pt>
                      <c:pt idx="6">
                        <c:v>4528</c:v>
                      </c:pt>
                      <c:pt idx="7">
                        <c:v>5444</c:v>
                      </c:pt>
                      <c:pt idx="8">
                        <c:v>5782</c:v>
                      </c:pt>
                      <c:pt idx="9">
                        <c:v>5814</c:v>
                      </c:pt>
                      <c:pt idx="10">
                        <c:v>6118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00-4E69-9E85-0590CCCF8132}"/>
                  </c:ext>
                </c:extLst>
              </c15:ser>
            </c15:filteredLineSeries>
            <c15:filteredLineSeries>
              <c15:ser>
                <c:idx val="11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2-16'!$A$65</c15:sqref>
                        </c15:formulaRef>
                      </c:ext>
                    </c:extLst>
                    <c:strCache>
                      <c:ptCount val="1"/>
                      <c:pt idx="0">
                        <c:v>Malte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6">
                        <a:lumMod val="8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2-16'!$B$37:$M$37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'Production UE 2-16'!$B$65:$M$65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#,##0">
                        <c:v>24</c:v>
                      </c:pt>
                      <c:pt idx="1">
                        <c:v>23</c:v>
                      </c:pt>
                      <c:pt idx="2">
                        <c:v>20</c:v>
                      </c:pt>
                      <c:pt idx="3">
                        <c:v>7</c:v>
                      </c:pt>
                      <c:pt idx="4">
                        <c:v>34</c:v>
                      </c:pt>
                      <c:pt idx="5">
                        <c:v>30</c:v>
                      </c:pt>
                      <c:pt idx="6">
                        <c:v>24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55</c:v>
                      </c:pt>
                      <c:pt idx="10">
                        <c:v>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823-4BD5-A144-C3133594EF3E}"/>
                  </c:ext>
                </c:extLst>
              </c15:ser>
            </c15:filteredLineSeries>
          </c:ext>
        </c:extLst>
      </c:lineChart>
      <c:catAx>
        <c:axId val="30456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200" b="1"/>
                  <a:t>SAU bio (ha)</a:t>
                </a:r>
              </a:p>
            </c:rich>
          </c:tx>
          <c:layout>
            <c:manualLayout>
              <c:xMode val="edge"/>
              <c:yMode val="edge"/>
              <c:x val="2.0249221183800622E-2"/>
              <c:y val="4.19190489119894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fr-F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304568256"/>
        <c:crosses val="autoZero"/>
        <c:crossBetween val="midCat"/>
      </c:valAx>
      <c:valAx>
        <c:axId val="1144310136"/>
        <c:scaling>
          <c:orientation val="minMax"/>
          <c:max val="250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fr-FR" sz="12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2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SAU bio (ha) de l'UE</a:t>
                </a:r>
              </a:p>
            </c:rich>
          </c:tx>
          <c:layout>
            <c:manualLayout>
              <c:xMode val="edge"/>
              <c:yMode val="edge"/>
              <c:x val="0.64848676625702162"/>
              <c:y val="4.04501376983049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fr-FR" sz="12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fr-F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44307840"/>
        <c:crosses val="max"/>
        <c:crossBetween val="between"/>
      </c:valAx>
      <c:catAx>
        <c:axId val="114430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31013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84806338460045"/>
          <c:y val="0.1724308599356115"/>
          <c:w val="0.11929719681349146"/>
          <c:h val="0.30998877570109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'Marché circuits 1-1 et 1-5'!$C$5</c:f>
              <c:strCache>
                <c:ptCount val="1"/>
                <c:pt idx="0">
                  <c:v>Grande distribution généraliste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1-5'!$C$7:$C$22</c:f>
              <c:numCache>
                <c:formatCode>0</c:formatCode>
                <c:ptCount val="16"/>
                <c:pt idx="0">
                  <c:v>619</c:v>
                </c:pt>
                <c:pt idx="1">
                  <c:v>781</c:v>
                </c:pt>
                <c:pt idx="2">
                  <c:v>1083</c:v>
                </c:pt>
                <c:pt idx="3">
                  <c:v>1391</c:v>
                </c:pt>
                <c:pt idx="4">
                  <c:v>1831</c:v>
                </c:pt>
                <c:pt idx="5">
                  <c:v>2088</c:v>
                </c:pt>
                <c:pt idx="6">
                  <c:v>2159</c:v>
                </c:pt>
                <c:pt idx="7">
                  <c:v>2315</c:v>
                </c:pt>
                <c:pt idx="8">
                  <c:v>2551</c:v>
                </c:pt>
                <c:pt idx="9">
                  <c:v>2846</c:v>
                </c:pt>
                <c:pt idx="10">
                  <c:v>3505</c:v>
                </c:pt>
                <c:pt idx="11">
                  <c:v>4274</c:v>
                </c:pt>
                <c:pt idx="12">
                  <c:v>5266</c:v>
                </c:pt>
                <c:pt idx="13">
                  <c:v>6198</c:v>
                </c:pt>
                <c:pt idx="14">
                  <c:v>6934</c:v>
                </c:pt>
                <c:pt idx="15">
                  <c:v>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9-1D41-B6A8-32DD5FBAD1F4}"/>
            </c:ext>
          </c:extLst>
        </c:ser>
        <c:ser>
          <c:idx val="1"/>
          <c:order val="1"/>
          <c:tx>
            <c:strRef>
              <c:f>'Marché circuits 1-1 et 1-5'!$D$5</c:f>
              <c:strCache>
                <c:ptCount val="1"/>
                <c:pt idx="0">
                  <c:v>Magasins spécialisés BIO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1-5'!$D$7:$D$22</c:f>
              <c:numCache>
                <c:formatCode>0</c:formatCode>
                <c:ptCount val="16"/>
                <c:pt idx="0">
                  <c:v>589</c:v>
                </c:pt>
                <c:pt idx="1">
                  <c:v>858</c:v>
                </c:pt>
                <c:pt idx="2">
                  <c:v>1026</c:v>
                </c:pt>
                <c:pt idx="3">
                  <c:v>1169</c:v>
                </c:pt>
                <c:pt idx="4">
                  <c:v>1154</c:v>
                </c:pt>
                <c:pt idx="5">
                  <c:v>1256</c:v>
                </c:pt>
                <c:pt idx="6">
                  <c:v>1363</c:v>
                </c:pt>
                <c:pt idx="7">
                  <c:v>1483</c:v>
                </c:pt>
                <c:pt idx="8">
                  <c:v>1654</c:v>
                </c:pt>
                <c:pt idx="9">
                  <c:v>1937</c:v>
                </c:pt>
                <c:pt idx="10">
                  <c:v>2417</c:v>
                </c:pt>
                <c:pt idx="11">
                  <c:v>2765</c:v>
                </c:pt>
                <c:pt idx="12">
                  <c:v>2971</c:v>
                </c:pt>
                <c:pt idx="13">
                  <c:v>3197</c:v>
                </c:pt>
                <c:pt idx="14">
                  <c:v>3616</c:v>
                </c:pt>
                <c:pt idx="15">
                  <c:v>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9-1D41-B6A8-32DD5FBAD1F4}"/>
            </c:ext>
          </c:extLst>
        </c:ser>
        <c:ser>
          <c:idx val="2"/>
          <c:order val="2"/>
          <c:tx>
            <c:strRef>
              <c:f>'Marché circuits 1-1 et 1-5'!$E$5</c:f>
              <c:strCache>
                <c:ptCount val="1"/>
                <c:pt idx="0">
                  <c:v>Vente directe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1-5'!$E$7:$E$22</c:f>
              <c:numCache>
                <c:formatCode>0</c:formatCode>
                <c:ptCount val="16"/>
                <c:pt idx="0">
                  <c:v>71</c:v>
                </c:pt>
                <c:pt idx="1">
                  <c:v>115</c:v>
                </c:pt>
                <c:pt idx="2">
                  <c:v>120</c:v>
                </c:pt>
                <c:pt idx="3">
                  <c:v>138</c:v>
                </c:pt>
                <c:pt idx="4">
                  <c:v>389</c:v>
                </c:pt>
                <c:pt idx="5">
                  <c:v>424</c:v>
                </c:pt>
                <c:pt idx="6">
                  <c:v>493</c:v>
                </c:pt>
                <c:pt idx="7">
                  <c:v>577</c:v>
                </c:pt>
                <c:pt idx="8">
                  <c:v>643</c:v>
                </c:pt>
                <c:pt idx="9">
                  <c:v>773</c:v>
                </c:pt>
                <c:pt idx="10">
                  <c:v>872</c:v>
                </c:pt>
                <c:pt idx="11">
                  <c:v>1006</c:v>
                </c:pt>
                <c:pt idx="12">
                  <c:v>1131</c:v>
                </c:pt>
                <c:pt idx="13">
                  <c:v>1228</c:v>
                </c:pt>
                <c:pt idx="14">
                  <c:v>1371</c:v>
                </c:pt>
                <c:pt idx="15">
                  <c:v>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9-1D41-B6A8-32DD5FBAD1F4}"/>
            </c:ext>
          </c:extLst>
        </c:ser>
        <c:ser>
          <c:idx val="3"/>
          <c:order val="3"/>
          <c:tx>
            <c:strRef>
              <c:f>'Marché circuits 1-1 et 1-5'!$F$5</c:f>
              <c:strCache>
                <c:ptCount val="1"/>
                <c:pt idx="0">
                  <c:v>Artisans commerçants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1-5'!$F$7:$F$22</c:f>
              <c:numCache>
                <c:formatCode>0</c:formatCode>
                <c:ptCount val="16"/>
                <c:pt idx="0">
                  <c:v>285</c:v>
                </c:pt>
                <c:pt idx="1">
                  <c:v>315</c:v>
                </c:pt>
                <c:pt idx="2">
                  <c:v>333</c:v>
                </c:pt>
                <c:pt idx="3">
                  <c:v>359</c:v>
                </c:pt>
                <c:pt idx="4">
                  <c:v>233</c:v>
                </c:pt>
                <c:pt idx="5">
                  <c:v>263</c:v>
                </c:pt>
                <c:pt idx="6">
                  <c:v>287</c:v>
                </c:pt>
                <c:pt idx="7">
                  <c:v>328</c:v>
                </c:pt>
                <c:pt idx="8">
                  <c:v>364</c:v>
                </c:pt>
                <c:pt idx="9">
                  <c:v>413</c:v>
                </c:pt>
                <c:pt idx="10">
                  <c:v>491</c:v>
                </c:pt>
                <c:pt idx="11">
                  <c:v>567</c:v>
                </c:pt>
                <c:pt idx="12">
                  <c:v>652</c:v>
                </c:pt>
                <c:pt idx="13">
                  <c:v>778</c:v>
                </c:pt>
                <c:pt idx="14">
                  <c:v>907</c:v>
                </c:pt>
                <c:pt idx="15">
                  <c:v>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9-1D41-B6A8-32DD5FBAD1F4}"/>
            </c:ext>
          </c:extLst>
        </c:ser>
        <c:ser>
          <c:idx val="4"/>
          <c:order val="4"/>
          <c:tx>
            <c:strRef>
              <c:f>'Marché circuits 1-1 et 1-5'!$G$5</c:f>
              <c:strCache>
                <c:ptCount val="1"/>
                <c:pt idx="0">
                  <c:v>Restauration collective (achats hors taxe)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1-5'!$G$7:$G$22</c:f>
              <c:numCache>
                <c:formatCode>0</c:formatCode>
                <c:ptCount val="16"/>
                <c:pt idx="3">
                  <c:v>92</c:v>
                </c:pt>
                <c:pt idx="4">
                  <c:v>130</c:v>
                </c:pt>
                <c:pt idx="5">
                  <c:v>158</c:v>
                </c:pt>
                <c:pt idx="6">
                  <c:v>169</c:v>
                </c:pt>
                <c:pt idx="7">
                  <c:v>172</c:v>
                </c:pt>
                <c:pt idx="8">
                  <c:v>206</c:v>
                </c:pt>
                <c:pt idx="9">
                  <c:v>219</c:v>
                </c:pt>
                <c:pt idx="10">
                  <c:v>229</c:v>
                </c:pt>
                <c:pt idx="11">
                  <c:v>249.7</c:v>
                </c:pt>
                <c:pt idx="12">
                  <c:v>320.3</c:v>
                </c:pt>
                <c:pt idx="13">
                  <c:v>388.6</c:v>
                </c:pt>
                <c:pt idx="14">
                  <c:v>290</c:v>
                </c:pt>
                <c:pt idx="15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9-1D41-B6A8-32DD5FBAD1F4}"/>
            </c:ext>
          </c:extLst>
        </c:ser>
        <c:ser>
          <c:idx val="5"/>
          <c:order val="5"/>
          <c:tx>
            <c:strRef>
              <c:f>'Marché circuits 1-1 et 1-5'!$H$5</c:f>
              <c:strCache>
                <c:ptCount val="1"/>
                <c:pt idx="0">
                  <c:v>Restauration commerciale (achats hors taxe)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'Marché circuits 1-1 et 1-5'!$B$7:$B$22</c:f>
              <c:numCache>
                <c:formatCode>General</c:formatCode>
                <c:ptCount val="16"/>
                <c:pt idx="0">
                  <c:v>2005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'Marché circuits 1-1 et 1-5'!$H$7:$H$22</c:f>
              <c:numCache>
                <c:formatCode>0</c:formatCode>
                <c:ptCount val="16"/>
                <c:pt idx="8">
                  <c:v>152</c:v>
                </c:pt>
                <c:pt idx="9">
                  <c:v>166</c:v>
                </c:pt>
                <c:pt idx="10">
                  <c:v>182</c:v>
                </c:pt>
                <c:pt idx="11">
                  <c:v>206.7</c:v>
                </c:pt>
                <c:pt idx="12">
                  <c:v>229.5</c:v>
                </c:pt>
                <c:pt idx="13">
                  <c:v>251.3</c:v>
                </c:pt>
                <c:pt idx="14">
                  <c:v>215</c:v>
                </c:pt>
                <c:pt idx="15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F9-1D41-B6A8-32DD5FBA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123567"/>
        <c:axId val="657349999"/>
      </c:barChart>
      <c:catAx>
        <c:axId val="71312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349999"/>
        <c:crosses val="autoZero"/>
        <c:auto val="1"/>
        <c:lblAlgn val="ctr"/>
        <c:lblOffset val="100"/>
        <c:noMultiLvlLbl val="0"/>
      </c:catAx>
      <c:valAx>
        <c:axId val="65734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31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'Marché circuits 1-1 et 1-5'!$O$11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circuits 1-1 et 1-5'!$P$5:$T$5</c:f>
              <c:strCache>
                <c:ptCount val="5"/>
                <c:pt idx="0">
                  <c:v>Grande distribution généraliste</c:v>
                </c:pt>
                <c:pt idx="1">
                  <c:v>Magasins spécialisés BIO</c:v>
                </c:pt>
                <c:pt idx="2">
                  <c:v>Vente directe</c:v>
                </c:pt>
                <c:pt idx="3">
                  <c:v>Artisans commerçants et EAP</c:v>
                </c:pt>
                <c:pt idx="4">
                  <c:v>Restauration hors domicile (HT)</c:v>
                </c:pt>
              </c:strCache>
            </c:strRef>
          </c:cat>
          <c:val>
            <c:numRef>
              <c:f>'Marché circuits 1-1 et 1-5'!$P$11:$T$11</c:f>
              <c:numCache>
                <c:formatCode>0%</c:formatCode>
                <c:ptCount val="5"/>
                <c:pt idx="0">
                  <c:v>0.51478832880671765</c:v>
                </c:pt>
                <c:pt idx="1">
                  <c:v>0.26553376689175162</c:v>
                </c:pt>
                <c:pt idx="2">
                  <c:v>0.10199420260965623</c:v>
                </c:pt>
                <c:pt idx="3">
                  <c:v>6.4618476897648658E-2</c:v>
                </c:pt>
                <c:pt idx="4">
                  <c:v>5.3148281962474779E-2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D-1B4C-9EDA-9FAD413D3AA3}"/>
            </c:ext>
          </c:extLst>
        </c:ser>
        <c:ser>
          <c:idx val="1"/>
          <c:order val="1"/>
          <c:tx>
            <c:strRef>
              <c:f>'Marché circuits 1-1 et 1-5'!$O$12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circuits 1-1 et 1-5'!$P$5:$T$5</c:f>
              <c:strCache>
                <c:ptCount val="5"/>
                <c:pt idx="0">
                  <c:v>Grande distribution généraliste</c:v>
                </c:pt>
                <c:pt idx="1">
                  <c:v>Magasins spécialisés BIO</c:v>
                </c:pt>
                <c:pt idx="2">
                  <c:v>Vente directe</c:v>
                </c:pt>
                <c:pt idx="3">
                  <c:v>Artisans commerçants et EAP</c:v>
                </c:pt>
                <c:pt idx="4">
                  <c:v>Restauration hors domicile (HT)</c:v>
                </c:pt>
              </c:strCache>
            </c:strRef>
          </c:cat>
          <c:val>
            <c:numRef>
              <c:f>'Marché circuits 1-1 et 1-5'!$P$12:$T$12</c:f>
              <c:numCache>
                <c:formatCode>0%</c:formatCode>
                <c:ptCount val="5"/>
                <c:pt idx="0">
                  <c:v>0.51994601079784042</c:v>
                </c:pt>
                <c:pt idx="1">
                  <c:v>0.27114577084583086</c:v>
                </c:pt>
                <c:pt idx="2">
                  <c:v>0.10280443911217757</c:v>
                </c:pt>
                <c:pt idx="3">
                  <c:v>6.8011397720455904E-2</c:v>
                </c:pt>
                <c:pt idx="4">
                  <c:v>3.7867426514697058E-2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D-1B4C-9EDA-9FAD413D3AA3}"/>
            </c:ext>
          </c:extLst>
        </c:ser>
        <c:ser>
          <c:idx val="2"/>
          <c:order val="2"/>
          <c:tx>
            <c:strRef>
              <c:f>'Marché circuits 1-1 et 1-5'!$O$13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circuits 1-1 et 1-5'!$P$5:$T$5</c:f>
              <c:strCache>
                <c:ptCount val="5"/>
                <c:pt idx="0">
                  <c:v>Grande distribution généraliste</c:v>
                </c:pt>
                <c:pt idx="1">
                  <c:v>Magasins spécialisés BIO</c:v>
                </c:pt>
                <c:pt idx="2">
                  <c:v>Vente directe</c:v>
                </c:pt>
                <c:pt idx="3">
                  <c:v>Artisans commerçants et EAP</c:v>
                </c:pt>
                <c:pt idx="4">
                  <c:v>Restauration hors domicile (HT)</c:v>
                </c:pt>
              </c:strCache>
            </c:strRef>
          </c:cat>
          <c:val>
            <c:numRef>
              <c:f>'Marché circuits 1-1 et 1-5'!$P$13:$T$13</c:f>
              <c:numCache>
                <c:formatCode>0%</c:formatCode>
                <c:ptCount val="5"/>
                <c:pt idx="0">
                  <c:v>0.50256255652698223</c:v>
                </c:pt>
                <c:pt idx="1">
                  <c:v>0.26771178776002413</c:v>
                </c:pt>
                <c:pt idx="2">
                  <c:v>0.11154657823334338</c:v>
                </c:pt>
                <c:pt idx="3">
                  <c:v>7.2279167922821824E-2</c:v>
                </c:pt>
                <c:pt idx="4">
                  <c:v>4.5899909556828461E-2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C-482E-AF5E-5F36027C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9557567"/>
        <c:axId val="759674447"/>
      </c:barChart>
      <c:catAx>
        <c:axId val="74955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674447"/>
        <c:crosses val="autoZero"/>
        <c:auto val="1"/>
        <c:lblAlgn val="ctr"/>
        <c:lblOffset val="100"/>
        <c:noMultiLvlLbl val="0"/>
      </c:catAx>
      <c:valAx>
        <c:axId val="75967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955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'Marché circuits 1-1 et 1-5'!$AA$5</c:f>
              <c:strCache>
                <c:ptCount val="1"/>
                <c:pt idx="0">
                  <c:v>Grande distribution généraliste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'Marché circuits 1-1 et 1-5'!$Z$10:$Z$16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'Marché circuits 1-1 et 1-5'!$AA$10:$AA$16</c:f>
              <c:numCache>
                <c:formatCode>0</c:formatCode>
                <c:ptCount val="7"/>
                <c:pt idx="0">
                  <c:v>295</c:v>
                </c:pt>
                <c:pt idx="1">
                  <c:v>659</c:v>
                </c:pt>
                <c:pt idx="2">
                  <c:v>769</c:v>
                </c:pt>
                <c:pt idx="3">
                  <c:v>992</c:v>
                </c:pt>
                <c:pt idx="4">
                  <c:v>932</c:v>
                </c:pt>
                <c:pt idx="5">
                  <c:v>736</c:v>
                </c:pt>
                <c:pt idx="6">
                  <c:v>-266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8-6849-90D2-08B2F84A3511}"/>
            </c:ext>
          </c:extLst>
        </c:ser>
        <c:ser>
          <c:idx val="1"/>
          <c:order val="1"/>
          <c:tx>
            <c:strRef>
              <c:f>'Marché circuits 1-1 et 1-5'!$AB$5</c:f>
              <c:strCache>
                <c:ptCount val="1"/>
                <c:pt idx="0">
                  <c:v>Magasins spécialisés BIO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'Marché circuits 1-1 et 1-5'!$Z$10:$Z$16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'Marché circuits 1-1 et 1-5'!$AB$10:$AB$16</c:f>
              <c:numCache>
                <c:formatCode>0</c:formatCode>
                <c:ptCount val="7"/>
                <c:pt idx="0">
                  <c:v>283</c:v>
                </c:pt>
                <c:pt idx="1">
                  <c:v>480</c:v>
                </c:pt>
                <c:pt idx="2">
                  <c:v>348</c:v>
                </c:pt>
                <c:pt idx="3">
                  <c:v>206</c:v>
                </c:pt>
                <c:pt idx="4">
                  <c:v>226</c:v>
                </c:pt>
                <c:pt idx="5">
                  <c:v>419</c:v>
                </c:pt>
                <c:pt idx="6">
                  <c:v>-64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D8-6849-90D2-08B2F84A3511}"/>
            </c:ext>
          </c:extLst>
        </c:ser>
        <c:ser>
          <c:idx val="2"/>
          <c:order val="2"/>
          <c:tx>
            <c:strRef>
              <c:f>'Marché circuits 1-1 et 1-5'!$AC$5</c:f>
              <c:strCache>
                <c:ptCount val="1"/>
                <c:pt idx="0">
                  <c:v>Vente directe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'Marché circuits 1-1 et 1-5'!$Z$10:$Z$16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'Marché circuits 1-1 et 1-5'!$AC$10:$AC$16</c:f>
              <c:numCache>
                <c:formatCode>0</c:formatCode>
                <c:ptCount val="7"/>
                <c:pt idx="0">
                  <c:v>130</c:v>
                </c:pt>
                <c:pt idx="1">
                  <c:v>99</c:v>
                </c:pt>
                <c:pt idx="2">
                  <c:v>134</c:v>
                </c:pt>
                <c:pt idx="3">
                  <c:v>125</c:v>
                </c:pt>
                <c:pt idx="4">
                  <c:v>97</c:v>
                </c:pt>
                <c:pt idx="5">
                  <c:v>143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D8-6849-90D2-08B2F84A3511}"/>
            </c:ext>
          </c:extLst>
        </c:ser>
        <c:ser>
          <c:idx val="3"/>
          <c:order val="3"/>
          <c:tx>
            <c:strRef>
              <c:f>'Marché circuits 1-1 et 1-5'!$AD$5</c:f>
              <c:strCache>
                <c:ptCount val="1"/>
                <c:pt idx="0">
                  <c:v>Artisans commerçants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'Marché circuits 1-1 et 1-5'!$Z$10:$Z$16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'Marché circuits 1-1 et 1-5'!$AD$10:$AD$16</c:f>
              <c:numCache>
                <c:formatCode>0</c:formatCode>
                <c:ptCount val="7"/>
                <c:pt idx="0">
                  <c:v>49</c:v>
                </c:pt>
                <c:pt idx="1">
                  <c:v>78</c:v>
                </c:pt>
                <c:pt idx="2">
                  <c:v>76</c:v>
                </c:pt>
                <c:pt idx="3">
                  <c:v>85</c:v>
                </c:pt>
                <c:pt idx="4">
                  <c:v>126</c:v>
                </c:pt>
                <c:pt idx="5">
                  <c:v>129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D8-6849-90D2-08B2F84A3511}"/>
            </c:ext>
          </c:extLst>
        </c:ser>
        <c:ser>
          <c:idx val="7"/>
          <c:order val="4"/>
          <c:tx>
            <c:strRef>
              <c:f>'Marché circuits 1-1 et 1-5'!$AE$5</c:f>
              <c:strCache>
                <c:ptCount val="1"/>
                <c:pt idx="0">
                  <c:v>Total Restauration HD (HT)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'Marché circuits 1-1 et 1-5'!$Z$10:$Z$16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'Marché circuits 1-1 et 1-5'!$AE$10:$AE$16</c:f>
              <c:numCache>
                <c:formatCode>0</c:formatCode>
                <c:ptCount val="7"/>
                <c:pt idx="0">
                  <c:v>27</c:v>
                </c:pt>
                <c:pt idx="1">
                  <c:v>26</c:v>
                </c:pt>
                <c:pt idx="2">
                  <c:v>45.399999999999977</c:v>
                </c:pt>
                <c:pt idx="3">
                  <c:v>93.399999999999977</c:v>
                </c:pt>
                <c:pt idx="4">
                  <c:v>90.100000000000136</c:v>
                </c:pt>
                <c:pt idx="5">
                  <c:v>-134.90000000000009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D8-6849-90D2-08B2F84A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123567"/>
        <c:axId val="657349999"/>
      </c:barChart>
      <c:catAx>
        <c:axId val="71312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349999"/>
        <c:crosses val="autoZero"/>
        <c:auto val="1"/>
        <c:lblAlgn val="ctr"/>
        <c:lblOffset val="100"/>
        <c:noMultiLvlLbl val="0"/>
      </c:catAx>
      <c:valAx>
        <c:axId val="65734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31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'Marché produits 1-4'!$C$6</c:f>
              <c:strCache>
                <c:ptCount val="1"/>
                <c:pt idx="0">
                  <c:v>TOTAL A  -  FRUITS ET LEGUMES FRAIS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1-4'!$C$7:$C$18</c15:sqref>
                  </c15:fullRef>
                </c:ext>
              </c:extLst>
              <c:f>('Marché produits 1-4'!$C$7,'Marché produits 1-4'!$C$12,'Marché produits 1-4'!$C$18)</c:f>
              <c:numCache>
                <c:formatCode>_-* #\ ##0_-;\-* #\ ##0_-;_-* "-"??_-;_-@_-</c:formatCode>
                <c:ptCount val="3"/>
                <c:pt idx="0">
                  <c:v>568</c:v>
                </c:pt>
                <c:pt idx="1">
                  <c:v>975</c:v>
                </c:pt>
                <c:pt idx="2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714E-A64A-440F1E27AFB6}"/>
            </c:ext>
          </c:extLst>
        </c:ser>
        <c:ser>
          <c:idx val="2"/>
          <c:order val="1"/>
          <c:tx>
            <c:strRef>
              <c:f>'Marché produits 1-4'!$D$6</c:f>
              <c:strCache>
                <c:ptCount val="1"/>
                <c:pt idx="0">
                  <c:v>TOTAL C -  TRAITEUR, MER, SURGELÉ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1-4'!$D$7:$D$18</c15:sqref>
                  </c15:fullRef>
                </c:ext>
              </c:extLst>
              <c:f>('Marché produits 1-4'!$D$7,'Marché produits 1-4'!$D$12,'Marché produits 1-4'!$D$18)</c:f>
              <c:numCache>
                <c:formatCode>_-* #\ ##0_-;\-* #\ ##0_-;_-* "-"??_-;_-@_-</c:formatCode>
                <c:ptCount val="3"/>
                <c:pt idx="0">
                  <c:v>191</c:v>
                </c:pt>
                <c:pt idx="1">
                  <c:v>343</c:v>
                </c:pt>
                <c:pt idx="2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714E-A64A-440F1E27AFB6}"/>
            </c:ext>
          </c:extLst>
        </c:ser>
        <c:ser>
          <c:idx val="3"/>
          <c:order val="2"/>
          <c:tx>
            <c:strRef>
              <c:f>'Marché produits 1-4'!$E$6</c:f>
              <c:strCache>
                <c:ptCount val="1"/>
                <c:pt idx="0">
                  <c:v>TOTAL D  - BOULANGERIE PÂTISSERIE FRAÎCHE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1-4'!$E$7:$E$18</c15:sqref>
                  </c15:fullRef>
                </c:ext>
              </c:extLst>
              <c:f>('Marché produits 1-4'!$E$7,'Marché produits 1-4'!$E$12,'Marché produits 1-4'!$E$18)</c:f>
              <c:numCache>
                <c:formatCode>_-* #\ ##0_-;\-* #\ ##0_-;_-* "-"??_-;_-@_-</c:formatCode>
                <c:ptCount val="3"/>
                <c:pt idx="0">
                  <c:v>433</c:v>
                </c:pt>
                <c:pt idx="1">
                  <c:v>533</c:v>
                </c:pt>
                <c:pt idx="2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C1-714E-A64A-440F1E27AFB6}"/>
            </c:ext>
          </c:extLst>
        </c:ser>
        <c:ser>
          <c:idx val="4"/>
          <c:order val="3"/>
          <c:tx>
            <c:strRef>
              <c:f>'Marché produits 1-4'!$F$6</c:f>
              <c:strCache>
                <c:ptCount val="1"/>
                <c:pt idx="0">
                  <c:v>TOTAL F -  BOISSONS ALCOOLISÉES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1-4'!$F$7:$F$18</c15:sqref>
                  </c15:fullRef>
                </c:ext>
              </c:extLst>
              <c:f>('Marché produits 1-4'!$F$7,'Marché produits 1-4'!$F$12,'Marché produits 1-4'!$F$18)</c:f>
              <c:numCache>
                <c:formatCode>_-* #\ ##0_-;\-* #\ ##0_-;_-* "-"??_-;_-@_-</c:formatCode>
                <c:ptCount val="3"/>
                <c:pt idx="0">
                  <c:v>260</c:v>
                </c:pt>
                <c:pt idx="1">
                  <c:v>611</c:v>
                </c:pt>
                <c:pt idx="2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4C1-714E-A64A-440F1E27AFB6}"/>
            </c:ext>
          </c:extLst>
        </c:ser>
        <c:ser>
          <c:idx val="5"/>
          <c:order val="4"/>
          <c:tx>
            <c:strRef>
              <c:f>'Marché produits 1-4'!$G$6</c:f>
              <c:strCache>
                <c:ptCount val="1"/>
                <c:pt idx="0">
                  <c:v>TOTAL B1 Crémerie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1-4'!$G$7:$G$18</c15:sqref>
                  </c15:fullRef>
                </c:ext>
              </c:extLst>
              <c:f>('Marché produits 1-4'!$G$7,'Marché produits 1-4'!$G$12,'Marché produits 1-4'!$G$18)</c:f>
              <c:numCache>
                <c:formatCode>_-* #\ ##0_-;\-* #\ ##0_-;_-* "-"??_-;_-@_-</c:formatCode>
                <c:ptCount val="3"/>
                <c:pt idx="0">
                  <c:v>726</c:v>
                </c:pt>
                <c:pt idx="1">
                  <c:v>999</c:v>
                </c:pt>
                <c:pt idx="2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4C1-714E-A64A-440F1E27AFB6}"/>
            </c:ext>
          </c:extLst>
        </c:ser>
        <c:ser>
          <c:idx val="6"/>
          <c:order val="5"/>
          <c:tx>
            <c:strRef>
              <c:f>'Marché produits 1-4'!$H$6</c:f>
              <c:strCache>
                <c:ptCount val="1"/>
                <c:pt idx="0">
                  <c:v>TOTAL B2  Viandes fraiches et transformées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1-4'!$H$7:$H$18</c15:sqref>
                  </c15:fullRef>
                </c:ext>
              </c:extLst>
              <c:f>('Marché produits 1-4'!$H$7,'Marché produits 1-4'!$H$12,'Marché produits 1-4'!$H$18)</c:f>
              <c:numCache>
                <c:formatCode>_-* #\ ##0_-;\-* #\ ##0_-;_-* "-"??_-;_-@_-</c:formatCode>
                <c:ptCount val="3"/>
                <c:pt idx="0">
                  <c:v>399</c:v>
                </c:pt>
                <c:pt idx="1">
                  <c:v>603</c:v>
                </c:pt>
                <c:pt idx="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C1-714E-A64A-440F1E27AFB6}"/>
            </c:ext>
          </c:extLst>
        </c:ser>
        <c:ser>
          <c:idx val="7"/>
          <c:order val="6"/>
          <c:tx>
            <c:strRef>
              <c:f>'Marché produits 1-4'!$I$6</c:f>
              <c:strCache>
                <c:ptCount val="1"/>
                <c:pt idx="0">
                  <c:v>TOTAL E1 Epicerie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1-4'!$I$7:$I$18</c15:sqref>
                  </c15:fullRef>
                </c:ext>
              </c:extLst>
              <c:f>('Marché produits 1-4'!$I$7,'Marché produits 1-4'!$I$12,'Marché produits 1-4'!$I$18)</c:f>
              <c:numCache>
                <c:formatCode>_-* #\ ##0_-;\-* #\ ##0_-;_-* "-"??_-;_-@_-</c:formatCode>
                <c:ptCount val="3"/>
                <c:pt idx="0">
                  <c:v>848</c:v>
                </c:pt>
                <c:pt idx="1">
                  <c:v>1609</c:v>
                </c:pt>
                <c:pt idx="2">
                  <c:v>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C1-714E-A64A-440F1E27AFB6}"/>
            </c:ext>
          </c:extLst>
        </c:ser>
        <c:ser>
          <c:idx val="8"/>
          <c:order val="7"/>
          <c:tx>
            <c:strRef>
              <c:f>'Marché produits 1-4'!$J$6</c:f>
              <c:strCache>
                <c:ptCount val="1"/>
                <c:pt idx="0">
                  <c:v>TOTAL E2 Boissons sans alcool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1-4'!$J$7:$J$18</c15:sqref>
                  </c15:fullRef>
                </c:ext>
              </c:extLst>
              <c:f>('Marché produits 1-4'!$J$7,'Marché produits 1-4'!$J$12,'Marché produits 1-4'!$J$18)</c:f>
              <c:numCache>
                <c:formatCode>_-* #\ ##0_-;\-* #\ ##0_-;_-* "-"??_-;_-@_-</c:formatCode>
                <c:ptCount val="3"/>
                <c:pt idx="0">
                  <c:v>186</c:v>
                </c:pt>
                <c:pt idx="1">
                  <c:v>294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4C1-714E-A64A-440F1E27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16564095"/>
        <c:axId val="2116553663"/>
      </c:barChart>
      <c:catAx>
        <c:axId val="2116564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6553663"/>
        <c:crosses val="autoZero"/>
        <c:auto val="1"/>
        <c:lblAlgn val="ctr"/>
        <c:lblOffset val="100"/>
        <c:noMultiLvlLbl val="0"/>
      </c:catAx>
      <c:valAx>
        <c:axId val="211655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656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</a:t>
            </a:r>
            <a:r>
              <a:rPr lang="fr-FR" b="1" baseline="0"/>
              <a:t> moyen de références bio au 1er trimerstre 2020, 2021 et 2022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'Marché Evolution offre'!$AA$8</c:f>
              <c:strCache>
                <c:ptCount val="1"/>
                <c:pt idx="0">
                  <c:v>T1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offre'!$AA$9:$AA$17</c:f>
              <c:numCache>
                <c:formatCode>#\ ###\ ##0.0</c:formatCode>
                <c:ptCount val="9"/>
                <c:pt idx="0">
                  <c:v>502.06879315081846</c:v>
                </c:pt>
                <c:pt idx="1">
                  <c:v>129.19209550591987</c:v>
                </c:pt>
                <c:pt idx="2">
                  <c:v>195.87807090854648</c:v>
                </c:pt>
                <c:pt idx="3">
                  <c:v>84.968088195223061</c:v>
                </c:pt>
                <c:pt idx="4">
                  <c:v>42.080542571716613</c:v>
                </c:pt>
                <c:pt idx="5">
                  <c:v>10.456513340117212</c:v>
                </c:pt>
                <c:pt idx="6">
                  <c:v>33.618352812271731</c:v>
                </c:pt>
                <c:pt idx="7">
                  <c:v>13.411318030054128</c:v>
                </c:pt>
                <c:pt idx="8">
                  <c:v>2.964970685908737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5-1D40-921A-85CFF9CA8D1B}"/>
            </c:ext>
          </c:extLst>
        </c:ser>
        <c:ser>
          <c:idx val="1"/>
          <c:order val="1"/>
          <c:tx>
            <c:strRef>
              <c:f>'Marché Evolution offre'!$Z$8</c:f>
              <c:strCache>
                <c:ptCount val="1"/>
                <c:pt idx="0">
                  <c:v>T1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offre'!$Z$9:$Z$17</c:f>
              <c:numCache>
                <c:formatCode>#\ ###\ ##0.0</c:formatCode>
                <c:ptCount val="9"/>
                <c:pt idx="0">
                  <c:v>523.88665660780873</c:v>
                </c:pt>
                <c:pt idx="1">
                  <c:v>135.97000954324827</c:v>
                </c:pt>
                <c:pt idx="2">
                  <c:v>199.68194920820258</c:v>
                </c:pt>
                <c:pt idx="3">
                  <c:v>89.317362376959537</c:v>
                </c:pt>
                <c:pt idx="4">
                  <c:v>45.195618233591681</c:v>
                </c:pt>
                <c:pt idx="5">
                  <c:v>9.9593332250906528</c:v>
                </c:pt>
                <c:pt idx="6">
                  <c:v>35.54917933976261</c:v>
                </c:pt>
                <c:pt idx="7">
                  <c:v>13.393986013986014</c:v>
                </c:pt>
                <c:pt idx="8">
                  <c:v>3.4934613546509103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5-1D40-921A-85CFF9CA8D1B}"/>
            </c:ext>
          </c:extLst>
        </c:ser>
        <c:ser>
          <c:idx val="0"/>
          <c:order val="2"/>
          <c:tx>
            <c:strRef>
              <c:f>'Marché Evolution offre'!$Y$8</c:f>
              <c:strCache>
                <c:ptCount val="1"/>
                <c:pt idx="0">
                  <c:v>T1 2020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offre'!$Y$9:$Y$17</c:f>
              <c:numCache>
                <c:formatCode>#\ ###\ ##0.0</c:formatCode>
                <c:ptCount val="9"/>
                <c:pt idx="0">
                  <c:v>497.85657817084098</c:v>
                </c:pt>
                <c:pt idx="1">
                  <c:v>130.93690910028536</c:v>
                </c:pt>
                <c:pt idx="2">
                  <c:v>186.69306939185103</c:v>
                </c:pt>
                <c:pt idx="3">
                  <c:v>88.960897035280425</c:v>
                </c:pt>
                <c:pt idx="4">
                  <c:v>43.935774568559637</c:v>
                </c:pt>
                <c:pt idx="5">
                  <c:v>7.5267127323370291</c:v>
                </c:pt>
                <c:pt idx="6">
                  <c:v>34.453052381451585</c:v>
                </c:pt>
                <c:pt idx="7">
                  <c:v>12.408424866426655</c:v>
                </c:pt>
                <c:pt idx="8">
                  <c:v>3.4627024362765808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5-1D40-921A-85CFF9CA8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51720110"/>
        <c:axId val="340678709"/>
      </c:barChart>
      <c:catAx>
        <c:axId val="135172011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0678709"/>
        <c:crossesAt val="0"/>
        <c:auto val="1"/>
        <c:lblAlgn val="ctr"/>
        <c:lblOffset val="100"/>
        <c:noMultiLvlLbl val="0"/>
      </c:catAx>
      <c:valAx>
        <c:axId val="340678709"/>
        <c:scaling>
          <c:orientation val="minMax"/>
          <c:min val="0"/>
        </c:scaling>
        <c:delete val="0"/>
        <c:axPos val="b"/>
        <c:numFmt formatCode="#,##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17201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'Marchés UE'!$C$4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'Marchés UE'!$B$5:$B$14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Italie</c:v>
                </c:pt>
                <c:pt idx="3">
                  <c:v>Espagne</c:v>
                </c:pt>
                <c:pt idx="4">
                  <c:v>Suède</c:v>
                </c:pt>
                <c:pt idx="5">
                  <c:v>Danemark</c:v>
                </c:pt>
                <c:pt idx="6">
                  <c:v>Autriche</c:v>
                </c:pt>
                <c:pt idx="7">
                  <c:v>Pays-Bas</c:v>
                </c:pt>
                <c:pt idx="8">
                  <c:v>Belgique</c:v>
                </c:pt>
                <c:pt idx="9">
                  <c:v>Finlande</c:v>
                </c:pt>
              </c:strCache>
            </c:strRef>
          </c:cat>
          <c:val>
            <c:numRef>
              <c:f>'Marchés UE'!$C$5:$C$14</c:f>
              <c:numCache>
                <c:formatCode>#\ ##0.000</c:formatCode>
                <c:ptCount val="10"/>
                <c:pt idx="0" formatCode="0.000">
                  <c:v>6.02</c:v>
                </c:pt>
                <c:pt idx="1">
                  <c:v>3.7370000000000001</c:v>
                </c:pt>
                <c:pt idx="2" formatCode="0.000">
                  <c:v>1.8</c:v>
                </c:pt>
                <c:pt idx="4" formatCode="0.000">
                  <c:v>0.9</c:v>
                </c:pt>
                <c:pt idx="5" formatCode="0.000">
                  <c:v>0.86099999999999999</c:v>
                </c:pt>
                <c:pt idx="6" formatCode="0.000">
                  <c:v>1.048</c:v>
                </c:pt>
                <c:pt idx="7" formatCode="0.000">
                  <c:v>0.75209999999999999</c:v>
                </c:pt>
                <c:pt idx="8" formatCode="0.000">
                  <c:v>0.33700000000000002</c:v>
                </c:pt>
                <c:pt idx="9" formatCode="0.000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E-4F58-9B2B-6D3B91A7D106}"/>
            </c:ext>
          </c:extLst>
        </c:ser>
        <c:ser>
          <c:idx val="5"/>
          <c:order val="5"/>
          <c:tx>
            <c:strRef>
              <c:f>'Marchés UE'!$H$4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'Marchés UE'!$B$5:$B$14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Italie</c:v>
                </c:pt>
                <c:pt idx="3">
                  <c:v>Espagne</c:v>
                </c:pt>
                <c:pt idx="4">
                  <c:v>Suède</c:v>
                </c:pt>
                <c:pt idx="5">
                  <c:v>Danemark</c:v>
                </c:pt>
                <c:pt idx="6">
                  <c:v>Autriche</c:v>
                </c:pt>
                <c:pt idx="7">
                  <c:v>Pays-Bas</c:v>
                </c:pt>
                <c:pt idx="8">
                  <c:v>Belgique</c:v>
                </c:pt>
                <c:pt idx="9">
                  <c:v>Finlande</c:v>
                </c:pt>
              </c:strCache>
            </c:strRef>
          </c:cat>
          <c:val>
            <c:numRef>
              <c:f>'Marchés UE'!$H$5:$H$14</c:f>
              <c:numCache>
                <c:formatCode>0.0000</c:formatCode>
                <c:ptCount val="10"/>
                <c:pt idx="0" formatCode="0.000">
                  <c:v>8.98</c:v>
                </c:pt>
                <c:pt idx="1">
                  <c:v>6.351</c:v>
                </c:pt>
                <c:pt idx="2" formatCode="0.000">
                  <c:v>2.66</c:v>
                </c:pt>
                <c:pt idx="3" formatCode="0.000">
                  <c:v>1.498</c:v>
                </c:pt>
                <c:pt idx="4" formatCode="0.000">
                  <c:v>2.34</c:v>
                </c:pt>
                <c:pt idx="5" formatCode="0.000">
                  <c:v>1.3420000000000001</c:v>
                </c:pt>
                <c:pt idx="6" formatCode="0.000">
                  <c:v>1.4493</c:v>
                </c:pt>
                <c:pt idx="7" formatCode="0.000">
                  <c:v>1.2717000000000001</c:v>
                </c:pt>
                <c:pt idx="8" formatCode="0.000">
                  <c:v>0.53633699999999995</c:v>
                </c:pt>
                <c:pt idx="9" formatCode="0.000">
                  <c:v>0.24007499999999998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0E-4F58-9B2B-6D3B91A7D106}"/>
            </c:ext>
          </c:extLst>
        </c:ser>
        <c:ser>
          <c:idx val="10"/>
          <c:order val="10"/>
          <c:tx>
            <c:strRef>
              <c:f>'Marchés UE'!$M$4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'Marchés UE'!$B$5:$B$14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Italie</c:v>
                </c:pt>
                <c:pt idx="3">
                  <c:v>Espagne</c:v>
                </c:pt>
                <c:pt idx="4">
                  <c:v>Suède</c:v>
                </c:pt>
                <c:pt idx="5">
                  <c:v>Danemark</c:v>
                </c:pt>
                <c:pt idx="6">
                  <c:v>Autriche</c:v>
                </c:pt>
                <c:pt idx="7">
                  <c:v>Pays-Bas</c:v>
                </c:pt>
                <c:pt idx="8">
                  <c:v>Belgique</c:v>
                </c:pt>
                <c:pt idx="9">
                  <c:v>Finlande</c:v>
                </c:pt>
              </c:strCache>
            </c:strRef>
          </c:cat>
          <c:val>
            <c:numRef>
              <c:f>'Marchés UE'!$M$5:$M$14</c:f>
              <c:numCache>
                <c:formatCode>0.000</c:formatCode>
                <c:ptCount val="10"/>
                <c:pt idx="0">
                  <c:v>14.99</c:v>
                </c:pt>
                <c:pt idx="1">
                  <c:v>13.333</c:v>
                </c:pt>
                <c:pt idx="2">
                  <c:v>4.3579999999999997</c:v>
                </c:pt>
                <c:pt idx="3">
                  <c:v>2.528</c:v>
                </c:pt>
                <c:pt idx="4">
                  <c:v>2.76</c:v>
                </c:pt>
                <c:pt idx="5">
                  <c:v>2.46</c:v>
                </c:pt>
                <c:pt idx="6">
                  <c:v>2.3740000000000001</c:v>
                </c:pt>
                <c:pt idx="8">
                  <c:v>0.93489999999999995</c:v>
                </c:pt>
                <c:pt idx="9">
                  <c:v>0.40899999999999997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0E-4F58-9B2B-6D3B91A7D106}"/>
            </c:ext>
          </c:extLst>
        </c:ser>
        <c:ser>
          <c:idx val="11"/>
          <c:order val="11"/>
          <c:tx>
            <c:strRef>
              <c:f>'Marchés UE'!$N$4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'Marchés UE'!$B$5:$B$14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Italie</c:v>
                </c:pt>
                <c:pt idx="3">
                  <c:v>Espagne</c:v>
                </c:pt>
                <c:pt idx="4">
                  <c:v>Suède</c:v>
                </c:pt>
                <c:pt idx="5">
                  <c:v>Danemark</c:v>
                </c:pt>
                <c:pt idx="6">
                  <c:v>Autriche</c:v>
                </c:pt>
                <c:pt idx="7">
                  <c:v>Pays-Bas</c:v>
                </c:pt>
                <c:pt idx="8">
                  <c:v>Belgique</c:v>
                </c:pt>
                <c:pt idx="9">
                  <c:v>Finlande</c:v>
                </c:pt>
              </c:strCache>
            </c:strRef>
          </c:cat>
          <c:val>
            <c:numRef>
              <c:f>'Marchés UE'!$N$5:$N$14</c:f>
              <c:numCache>
                <c:formatCode>0.000</c:formatCode>
                <c:ptCount val="10"/>
                <c:pt idx="0">
                  <c:v>15.87</c:v>
                </c:pt>
                <c:pt idx="1">
                  <c:v>13.268000000000001</c:v>
                </c:pt>
                <c:pt idx="2">
                  <c:v>4.5730000000000004</c:v>
                </c:pt>
                <c:pt idx="3">
                  <c:v>2.7519999999999998</c:v>
                </c:pt>
                <c:pt idx="4">
                  <c:v>2.69</c:v>
                </c:pt>
                <c:pt idx="8">
                  <c:v>0.97819999999999996</c:v>
                </c:pt>
                <c:pt idx="9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F58-9B2B-6D3B91A7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5016744"/>
        <c:axId val="935015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'Marchés UE'!$D$4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'Marchés UE'!$D$5:$D$14</c15:sqref>
                        </c15:formulaRef>
                      </c:ext>
                    </c:extLst>
                    <c:numCache>
                      <c:formatCode>#\ ##0.000</c:formatCode>
                      <c:ptCount val="10"/>
                      <c:pt idx="0" formatCode="0.000">
                        <c:v>6.64</c:v>
                      </c:pt>
                      <c:pt idx="1">
                        <c:v>4.1589999999999998</c:v>
                      </c:pt>
                      <c:pt idx="2" formatCode="0.000">
                        <c:v>2</c:v>
                      </c:pt>
                      <c:pt idx="3" formatCode="0.000">
                        <c:v>0.96499999999999997</c:v>
                      </c:pt>
                      <c:pt idx="4" formatCode="0.000">
                        <c:v>1</c:v>
                      </c:pt>
                      <c:pt idx="5" formatCode="0.000">
                        <c:v>0.97499999999999998</c:v>
                      </c:pt>
                      <c:pt idx="6" formatCode="0.000">
                        <c:v>1.1286</c:v>
                      </c:pt>
                      <c:pt idx="7" formatCode="0.000">
                        <c:v>0.81730000000000003</c:v>
                      </c:pt>
                      <c:pt idx="8" formatCode="0.000">
                        <c:v>0.35685699999999998</c:v>
                      </c:pt>
                      <c:pt idx="9" formatCode="0.000">
                        <c:v>0.16300000000000001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B0E-4F58-9B2B-6D3B91A7D10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UE'!$E$4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UE'!$E$5:$E$14</c15:sqref>
                        </c15:formulaRef>
                      </c:ext>
                    </c:extLst>
                    <c:numCache>
                      <c:formatCode>#\ ##0.000</c:formatCode>
                      <c:ptCount val="10"/>
                      <c:pt idx="0" formatCode="0.000">
                        <c:v>7.04</c:v>
                      </c:pt>
                      <c:pt idx="1">
                        <c:v>4.47</c:v>
                      </c:pt>
                      <c:pt idx="2" formatCode="0.000">
                        <c:v>2.1749999999999998</c:v>
                      </c:pt>
                      <c:pt idx="3" formatCode="0.000">
                        <c:v>0.998</c:v>
                      </c:pt>
                      <c:pt idx="4" formatCode="0.000">
                        <c:v>1.1100000000000001</c:v>
                      </c:pt>
                      <c:pt idx="5" formatCode="0.000">
                        <c:v>0.98</c:v>
                      </c:pt>
                      <c:pt idx="7" formatCode="0.000">
                        <c:v>1.0043</c:v>
                      </c:pt>
                      <c:pt idx="8" formatCode="0.000">
                        <c:v>0.403028</c:v>
                      </c:pt>
                      <c:pt idx="9" formatCode="0.000">
                        <c:v>0.20200000000000001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B0E-4F58-9B2B-6D3B91A7D10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UE'!$F$4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UE'!$F$5:$F$14</c15:sqref>
                        </c15:formulaRef>
                      </c:ext>
                    </c:extLst>
                    <c:numCache>
                      <c:formatCode>#\ ##0.000</c:formatCode>
                      <c:ptCount val="10"/>
                      <c:pt idx="0" formatCode="0.000">
                        <c:v>7.42</c:v>
                      </c:pt>
                      <c:pt idx="1">
                        <c:v>4.875</c:v>
                      </c:pt>
                      <c:pt idx="2" formatCode="0.000">
                        <c:v>2.3199999999999998</c:v>
                      </c:pt>
                      <c:pt idx="3" formatCode="0.000">
                        <c:v>1.018</c:v>
                      </c:pt>
                      <c:pt idx="4" formatCode="0.000">
                        <c:v>1.2</c:v>
                      </c:pt>
                      <c:pt idx="5" formatCode="0.000">
                        <c:v>1.044</c:v>
                      </c:pt>
                      <c:pt idx="7" formatCode="0.000">
                        <c:v>1.07</c:v>
                      </c:pt>
                      <c:pt idx="8" formatCode="0.000">
                        <c:v>0.44304100000000002</c:v>
                      </c:pt>
                      <c:pt idx="9" formatCode="0.000">
                        <c:v>0.215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B0E-4F58-9B2B-6D3B91A7D10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UE'!$G$4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UE'!$G$5:$G$14</c15:sqref>
                        </c15:formulaRef>
                      </c:ext>
                    </c:extLst>
                    <c:numCache>
                      <c:formatCode>0.0000</c:formatCode>
                      <c:ptCount val="10"/>
                      <c:pt idx="0" formatCode="0.000">
                        <c:v>8.17</c:v>
                      </c:pt>
                      <c:pt idx="1">
                        <c:v>5.57</c:v>
                      </c:pt>
                      <c:pt idx="2" formatCode="0.000">
                        <c:v>2.46</c:v>
                      </c:pt>
                      <c:pt idx="3" formatCode="0.000">
                        <c:v>1.2028000000000001</c:v>
                      </c:pt>
                      <c:pt idx="4" formatCode="0.000">
                        <c:v>1.7</c:v>
                      </c:pt>
                      <c:pt idx="5" formatCode="0.000">
                        <c:v>1.087</c:v>
                      </c:pt>
                      <c:pt idx="6" formatCode="0.000">
                        <c:v>1.3380000000000001</c:v>
                      </c:pt>
                      <c:pt idx="7" formatCode="0.000">
                        <c:v>1.1408</c:v>
                      </c:pt>
                      <c:pt idx="8" formatCode="0.000">
                        <c:v>0.439224</c:v>
                      </c:pt>
                      <c:pt idx="9" formatCode="0.000">
                        <c:v>0.22500000000000001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B0E-4F58-9B2B-6D3B91A7D10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UE'!$I$4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UE'!$I$5:$I$14</c15:sqref>
                        </c15:formulaRef>
                      </c:ext>
                    </c:extLst>
                    <c:numCache>
                      <c:formatCode>0.000</c:formatCode>
                      <c:ptCount val="10"/>
                      <c:pt idx="0">
                        <c:v>9.84</c:v>
                      </c:pt>
                      <c:pt idx="1">
                        <c:v>7.6959999999999997</c:v>
                      </c:pt>
                      <c:pt idx="2">
                        <c:v>3.0209999999999999</c:v>
                      </c:pt>
                      <c:pt idx="3">
                        <c:v>1.6859999999999999</c:v>
                      </c:pt>
                      <c:pt idx="4">
                        <c:v>2.66</c:v>
                      </c:pt>
                      <c:pt idx="5">
                        <c:v>1.6220000000000001</c:v>
                      </c:pt>
                      <c:pt idx="6">
                        <c:v>1.6367</c:v>
                      </c:pt>
                      <c:pt idx="7">
                        <c:v>1.4459</c:v>
                      </c:pt>
                      <c:pt idx="8">
                        <c:v>0.62070000000000003</c:v>
                      </c:pt>
                      <c:pt idx="9">
                        <c:v>0.27300000000000002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B0E-4F58-9B2B-6D3B91A7D10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UE'!$J$4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UE'!$J$5:$J$14</c15:sqref>
                        </c15:formulaRef>
                      </c:ext>
                    </c:extLst>
                    <c:numCache>
                      <c:formatCode>0.000</c:formatCode>
                      <c:ptCount val="10"/>
                      <c:pt idx="0">
                        <c:v>10.34</c:v>
                      </c:pt>
                      <c:pt idx="1">
                        <c:v>9.0679999999999996</c:v>
                      </c:pt>
                      <c:pt idx="2">
                        <c:v>3.552</c:v>
                      </c:pt>
                      <c:pt idx="3">
                        <c:v>1.962</c:v>
                      </c:pt>
                      <c:pt idx="4">
                        <c:v>2.81</c:v>
                      </c:pt>
                      <c:pt idx="5">
                        <c:v>1.8740000000000001</c:v>
                      </c:pt>
                      <c:pt idx="6">
                        <c:v>1.8332999999999999</c:v>
                      </c:pt>
                      <c:pt idx="7">
                        <c:v>1.5105</c:v>
                      </c:pt>
                      <c:pt idx="8">
                        <c:v>0.65169999999999995</c:v>
                      </c:pt>
                      <c:pt idx="9">
                        <c:v>0.309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0E-4F58-9B2B-6D3B91A7D10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UE'!$K$4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UE'!$K$5:$K$14</c15:sqref>
                        </c15:formulaRef>
                      </c:ext>
                    </c:extLst>
                    <c:numCache>
                      <c:formatCode>0.000</c:formatCode>
                      <c:ptCount val="10"/>
                      <c:pt idx="0">
                        <c:v>10.91</c:v>
                      </c:pt>
                      <c:pt idx="1">
                        <c:v>10.561999999999999</c:v>
                      </c:pt>
                      <c:pt idx="2">
                        <c:v>4.0890000000000004</c:v>
                      </c:pt>
                      <c:pt idx="3">
                        <c:v>2.1800000000000002</c:v>
                      </c:pt>
                      <c:pt idx="4">
                        <c:v>2.71</c:v>
                      </c:pt>
                      <c:pt idx="5">
                        <c:v>2.1230000000000002</c:v>
                      </c:pt>
                      <c:pt idx="6">
                        <c:v>1.93</c:v>
                      </c:pt>
                      <c:pt idx="7">
                        <c:v>1.6080000000000001</c:v>
                      </c:pt>
                      <c:pt idx="8">
                        <c:v>0.76459999999999995</c:v>
                      </c:pt>
                      <c:pt idx="9">
                        <c:v>0.33600000000000002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B0E-4F58-9B2B-6D3B91A7D10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UE'!$L$4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UE'!$B$5:$B$14</c15:sqref>
                        </c15:formulaRef>
                      </c:ext>
                    </c:extLst>
                    <c:strCache>
                      <c:ptCount val="10"/>
                      <c:pt idx="0">
                        <c:v>Allemagne</c:v>
                      </c:pt>
                      <c:pt idx="1">
                        <c:v>France</c:v>
                      </c:pt>
                      <c:pt idx="2">
                        <c:v>Italie</c:v>
                      </c:pt>
                      <c:pt idx="3">
                        <c:v>Espagne</c:v>
                      </c:pt>
                      <c:pt idx="4">
                        <c:v>Suède</c:v>
                      </c:pt>
                      <c:pt idx="5">
                        <c:v>Danemark</c:v>
                      </c:pt>
                      <c:pt idx="6">
                        <c:v>Autriche</c:v>
                      </c:pt>
                      <c:pt idx="7">
                        <c:v>Pays-Bas</c:v>
                      </c:pt>
                      <c:pt idx="8">
                        <c:v>Belgique</c:v>
                      </c:pt>
                      <c:pt idx="9">
                        <c:v>Finlande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'Marchés UE'!$L$5:$L$14</c15:sqref>
                        </c15:formulaRef>
                      </c:ext>
                    </c:extLst>
                    <c:numCache>
                      <c:formatCode>0.000</c:formatCode>
                      <c:ptCount val="10"/>
                      <c:pt idx="0">
                        <c:v>12.26</c:v>
                      </c:pt>
                      <c:pt idx="1">
                        <c:v>12.04</c:v>
                      </c:pt>
                      <c:pt idx="2">
                        <c:v>4.2690000000000001</c:v>
                      </c:pt>
                      <c:pt idx="3">
                        <c:v>2.363</c:v>
                      </c:pt>
                      <c:pt idx="4">
                        <c:v>2.6989999999999998</c:v>
                      </c:pt>
                      <c:pt idx="5">
                        <c:v>2.3319999999999999</c:v>
                      </c:pt>
                      <c:pt idx="6">
                        <c:v>2.06</c:v>
                      </c:pt>
                      <c:pt idx="8">
                        <c:v>0.81810000000000005</c:v>
                      </c:pt>
                      <c:pt idx="9">
                        <c:v>0.36799999999999999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0E-4F58-9B2B-6D3B91A7D106}"/>
                  </c:ext>
                </c:extLst>
              </c15:ser>
            </c15:filteredBarSeries>
          </c:ext>
        </c:extLst>
      </c:barChart>
      <c:catAx>
        <c:axId val="93501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5015432"/>
        <c:crosses val="autoZero"/>
        <c:auto val="1"/>
        <c:lblAlgn val="ctr"/>
        <c:lblOffset val="100"/>
        <c:noMultiLvlLbl val="0"/>
      </c:catAx>
      <c:valAx>
        <c:axId val="93501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501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08054519613185"/>
          <c:y val="2.4737213543036492E-2"/>
          <c:w val="0.55397361539890466"/>
          <c:h val="0.828082645135272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'Marché imports - Export 1-7'!$C$3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438A5E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E491D59-8B71-45C0-8108-EB9DCACB155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2FA-6F46-B43B-26EB340FD6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112FF7-1355-4E85-B162-AE8C870C32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2FA-6F46-B43B-26EB340FD6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6AC2C0C-7619-4EEA-B2A2-FC786BE0A6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2FA-6F46-B43B-26EB340FD6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BA9F7F-EF6A-4746-9546-B2AC738E44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2FA-6F46-B43B-26EB340FD6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8D5393-BFCC-42FC-B04B-5FEC36C121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2FA-6F46-B43B-26EB340FD6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F0C97B4-585D-4478-B3DA-64D3FB8893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2FA-6F46-B43B-26EB340FD6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8B6BB31-953D-4008-903B-A2CCF11AB7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2FA-6F46-B43B-26EB340FD6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400674-9738-417C-BE8B-6B6AA7CAA8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2FA-6F46-B43B-26EB340FD6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FCD7F5-F000-4929-8A57-EDBB4884D1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2FA-6F46-B43B-26EB340FD6B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B8E5D0-86FA-4FD7-A137-9CCE61F131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2FA-6F46-B43B-26EB340FD6B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2FA-6F46-B43B-26EB340FD6B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B832717-8422-4ABE-9C97-0F23710B5D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2FA-6F46-B43B-26EB340FD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1-7'!$C$4:$C$15</c:f>
              <c:numCache>
                <c:formatCode>General</c:formatCode>
                <c:ptCount val="12"/>
                <c:pt idx="0">
                  <c:v>256</c:v>
                </c:pt>
                <c:pt idx="1">
                  <c:v>549</c:v>
                </c:pt>
                <c:pt idx="2">
                  <c:v>827</c:v>
                </c:pt>
                <c:pt idx="3">
                  <c:v>402</c:v>
                </c:pt>
                <c:pt idx="4">
                  <c:v>732</c:v>
                </c:pt>
                <c:pt idx="5">
                  <c:v>18</c:v>
                </c:pt>
                <c:pt idx="6">
                  <c:v>272</c:v>
                </c:pt>
                <c:pt idx="7">
                  <c:v>607</c:v>
                </c:pt>
                <c:pt idx="8">
                  <c:v>1235</c:v>
                </c:pt>
                <c:pt idx="9">
                  <c:v>853</c:v>
                </c:pt>
                <c:pt idx="11">
                  <c:v>5751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'Marché imports - Export 1-7'!$H$4:$H$15</c15:f>
                <c15:dlblRangeCache>
                  <c:ptCount val="12"/>
                  <c:pt idx="0">
                    <c:v>38%</c:v>
                  </c:pt>
                  <c:pt idx="1">
                    <c:v>81%</c:v>
                  </c:pt>
                  <c:pt idx="2">
                    <c:v>98%</c:v>
                  </c:pt>
                  <c:pt idx="3">
                    <c:v>99%</c:v>
                  </c:pt>
                  <c:pt idx="4">
                    <c:v>95%</c:v>
                  </c:pt>
                  <c:pt idx="5">
                    <c:v>12%</c:v>
                  </c:pt>
                  <c:pt idx="6">
                    <c:v>66%</c:v>
                  </c:pt>
                  <c:pt idx="7">
                    <c:v>94%</c:v>
                  </c:pt>
                  <c:pt idx="8">
                    <c:v>41%</c:v>
                  </c:pt>
                  <c:pt idx="9">
                    <c:v>99%</c:v>
                  </c:pt>
                  <c:pt idx="11">
                    <c:v>68%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82FA-6F46-B43B-26EB340FD6B4}"/>
            </c:ext>
          </c:extLst>
        </c:ser>
        <c:ser>
          <c:idx val="1"/>
          <c:order val="1"/>
          <c:tx>
            <c:strRef>
              <c:f>'Marché imports - Export 1-7'!$D$3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436F8A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89779A2-6C41-4041-ABBE-24C69A3EFDF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2FA-6F46-B43B-26EB340FD6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7913AF-2275-491B-B8AD-8716026F2A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2FA-6F46-B43B-26EB340FD6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FA-6F46-B43B-26EB340FD6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FA-6F46-B43B-26EB340FD6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77EEF36-68EF-4229-A2CB-9032861F0B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2FA-6F46-B43B-26EB340FD6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B9E2253-3E19-4D2E-949F-2D810C1842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2FA-6F46-B43B-26EB340FD6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21AB7E-4383-45B8-8FF6-11DA6E7901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2FA-6F46-B43B-26EB340FD6B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79E1F54-1BB8-4192-A308-B26CB38E26C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2FA-6F46-B43B-26EB340FD6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732128C-6AA9-4C0F-A302-B175AC476F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2FA-6F46-B43B-26EB340FD6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2FA-6F46-B43B-26EB340FD6B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82FA-6F46-B43B-26EB340FD6B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CF58BC4-66DD-48B4-8837-5E25A7F82E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2FA-6F46-B43B-26EB340FD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1-7'!$D$4:$D$15</c:f>
              <c:numCache>
                <c:formatCode>General</c:formatCode>
                <c:ptCount val="12"/>
                <c:pt idx="0">
                  <c:v>161</c:v>
                </c:pt>
                <c:pt idx="1">
                  <c:v>105</c:v>
                </c:pt>
                <c:pt idx="2">
                  <c:v>11</c:v>
                </c:pt>
                <c:pt idx="3">
                  <c:v>3</c:v>
                </c:pt>
                <c:pt idx="4">
                  <c:v>37</c:v>
                </c:pt>
                <c:pt idx="5">
                  <c:v>50</c:v>
                </c:pt>
                <c:pt idx="6">
                  <c:v>109</c:v>
                </c:pt>
                <c:pt idx="7">
                  <c:v>40</c:v>
                </c:pt>
                <c:pt idx="8">
                  <c:v>793</c:v>
                </c:pt>
                <c:pt idx="9">
                  <c:v>11</c:v>
                </c:pt>
                <c:pt idx="11" formatCode="#,##0">
                  <c:v>1319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'Marché imports - Export 1-7'!$I$4:$I$15</c15:f>
                <c15:dlblRangeCache>
                  <c:ptCount val="12"/>
                  <c:pt idx="0">
                    <c:v>24%</c:v>
                  </c:pt>
                  <c:pt idx="1">
                    <c:v>16%</c:v>
                  </c:pt>
                  <c:pt idx="2">
                    <c:v>1%</c:v>
                  </c:pt>
                  <c:pt idx="3">
                    <c:v>1%</c:v>
                  </c:pt>
                  <c:pt idx="4">
                    <c:v>5%</c:v>
                  </c:pt>
                  <c:pt idx="5">
                    <c:v>33%</c:v>
                  </c:pt>
                  <c:pt idx="6">
                    <c:v>26%</c:v>
                  </c:pt>
                  <c:pt idx="7">
                    <c:v>6%</c:v>
                  </c:pt>
                  <c:pt idx="8">
                    <c:v>26%</c:v>
                  </c:pt>
                  <c:pt idx="9">
                    <c:v>1%</c:v>
                  </c:pt>
                  <c:pt idx="11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2FA-6F46-B43B-26EB340FD6B4}"/>
            </c:ext>
          </c:extLst>
        </c:ser>
        <c:ser>
          <c:idx val="2"/>
          <c:order val="2"/>
          <c:tx>
            <c:strRef>
              <c:f>'Marché imports - Export 1-7'!$E$3</c:f>
              <c:strCache>
                <c:ptCount val="1"/>
                <c:pt idx="0">
                  <c:v>Pays tiers</c:v>
                </c:pt>
              </c:strCache>
            </c:strRef>
          </c:tx>
          <c:spPr>
            <a:solidFill>
              <a:srgbClr val="C6C6BE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0BA97EA-5118-465C-98E4-BFF84A8749F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2FA-6F46-B43B-26EB340FD6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E5862B-EB41-4CA4-B3C5-6B263A1A58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2FA-6F46-B43B-26EB340FD6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2FA-6F46-B43B-26EB340FD6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2FA-6F46-B43B-26EB340FD6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2FA-6F46-B43B-26EB340FD6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E34625B-B750-4D25-9169-6350E434E9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2FA-6F46-B43B-26EB340FD6B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C403F0C-D2A3-4911-9B12-B205D624D1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2FA-6F46-B43B-26EB340FD6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2FA-6F46-B43B-26EB340FD6B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1DF38A7-F875-4E2D-9A27-0452FC591F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2FA-6F46-B43B-26EB340FD6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2FA-6F46-B43B-26EB340FD6B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82FA-6F46-B43B-26EB340FD6B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008E9E5-0157-4C74-90D5-05CEBEC650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2FA-6F46-B43B-26EB340FD6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1-7'!$E$4:$E$15</c:f>
              <c:numCache>
                <c:formatCode>General</c:formatCode>
                <c:ptCount val="12"/>
                <c:pt idx="0">
                  <c:v>250</c:v>
                </c:pt>
                <c:pt idx="1">
                  <c:v>22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85</c:v>
                </c:pt>
                <c:pt idx="6">
                  <c:v>31</c:v>
                </c:pt>
                <c:pt idx="7">
                  <c:v>0</c:v>
                </c:pt>
                <c:pt idx="8">
                  <c:v>978</c:v>
                </c:pt>
                <c:pt idx="9">
                  <c:v>0</c:v>
                </c:pt>
                <c:pt idx="11" formatCode="#,##0">
                  <c:v>1369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'Marché imports - Export 1-7'!$J$4:$J$15</c15:f>
                <c15:dlblRangeCache>
                  <c:ptCount val="12"/>
                  <c:pt idx="0">
                    <c:v>37%</c:v>
                  </c:pt>
                  <c:pt idx="1">
                    <c:v>3%</c:v>
                  </c:pt>
                  <c:pt idx="2">
                    <c:v>0%</c:v>
                  </c:pt>
                  <c:pt idx="3">
                    <c:v>0%</c:v>
                  </c:pt>
                  <c:pt idx="4">
                    <c:v>0%</c:v>
                  </c:pt>
                  <c:pt idx="5">
                    <c:v>56%</c:v>
                  </c:pt>
                  <c:pt idx="6">
                    <c:v>8%</c:v>
                  </c:pt>
                  <c:pt idx="7">
                    <c:v>0%</c:v>
                  </c:pt>
                  <c:pt idx="8">
                    <c:v>33%</c:v>
                  </c:pt>
                  <c:pt idx="9">
                    <c:v>0%</c:v>
                  </c:pt>
                  <c:pt idx="11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82FA-6F46-B43B-26EB340FD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82759680"/>
        <c:axId val="82761216"/>
      </c:barChart>
      <c:catAx>
        <c:axId val="8275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0"/>
            </a:pPr>
            <a:endParaRPr lang="fr-FR"/>
          </a:p>
        </c:txPr>
        <c:crossAx val="82761216"/>
        <c:crosses val="autoZero"/>
        <c:auto val="1"/>
        <c:lblAlgn val="ctr"/>
        <c:lblOffset val="100"/>
        <c:noMultiLvlLbl val="0"/>
      </c:catAx>
      <c:valAx>
        <c:axId val="82761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fr-FR"/>
          </a:p>
        </c:txPr>
        <c:crossAx val="8275968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8844154088460986"/>
          <c:y val="0.91353580383286859"/>
          <c:w val="0.53476305592680917"/>
          <c:h val="7.9666424740949052E-2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08054519613185"/>
          <c:y val="2.4737213543036492E-2"/>
          <c:w val="0.55397361539890466"/>
          <c:h val="0.828082645135272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'Marché imports - Export 1-7'!$L$3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9B81-4044-891C-9D616FC9051C}"/>
              </c:ext>
            </c:extLst>
          </c:dPt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81-4044-891C-9D616FC905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81-4044-891C-9D616FC905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81-4044-891C-9D616FC905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1-7'!$L$4:$L$15</c:f>
              <c:numCache>
                <c:formatCode>General</c:formatCode>
                <c:ptCount val="12"/>
                <c:pt idx="0">
                  <c:v>53</c:v>
                </c:pt>
                <c:pt idx="1">
                  <c:v>35</c:v>
                </c:pt>
                <c:pt idx="2">
                  <c:v>65</c:v>
                </c:pt>
                <c:pt idx="3">
                  <c:v>3</c:v>
                </c:pt>
                <c:pt idx="4">
                  <c:v>37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191</c:v>
                </c:pt>
                <c:pt idx="9">
                  <c:v>224</c:v>
                </c:pt>
                <c:pt idx="11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81-4044-891C-9D616FC9051C}"/>
            </c:ext>
          </c:extLst>
        </c:ser>
        <c:ser>
          <c:idx val="1"/>
          <c:order val="1"/>
          <c:tx>
            <c:strRef>
              <c:f>'Marché imports - Export 1-7'!$M$3</c:f>
              <c:strCache>
                <c:ptCount val="1"/>
                <c:pt idx="0">
                  <c:v>Pays tiers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B81-4044-891C-9D616FC9051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B81-4044-891C-9D616FC905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1-7'!$M$4:$M$15</c:f>
              <c:numCache>
                <c:formatCode>General</c:formatCode>
                <c:ptCount val="12"/>
                <c:pt idx="0">
                  <c:v>30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39</c:v>
                </c:pt>
                <c:pt idx="9">
                  <c:v>343</c:v>
                </c:pt>
                <c:pt idx="1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B81-4044-891C-9D616FC9051C}"/>
            </c:ext>
          </c:extLst>
        </c:ser>
        <c:ser>
          <c:idx val="2"/>
          <c:order val="2"/>
          <c:tx>
            <c:strRef>
              <c:f>'Marché imports - Export 1-7'!$N$3</c:f>
              <c:strCache>
                <c:ptCount val="1"/>
                <c:pt idx="0">
                  <c:v>Total Export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'Marché imports - Export 1-7'!$B$4:$B$15</c:f>
              <c:strCache>
                <c:ptCount val="12"/>
                <c:pt idx="0">
                  <c:v>Fruits</c:v>
                </c:pt>
                <c:pt idx="1">
                  <c:v>Légumes</c:v>
                </c:pt>
                <c:pt idx="2">
                  <c:v>Lait, produits laitiers</c:v>
                </c:pt>
                <c:pt idx="3">
                  <c:v>Œufs</c:v>
                </c:pt>
                <c:pt idx="4">
                  <c:v>Viandes fraiches et transformées</c:v>
                </c:pt>
                <c:pt idx="5">
                  <c:v>Mer, saurisserie, fumaison</c:v>
                </c:pt>
                <c:pt idx="6">
                  <c:v>Traiteur et surgelés</c:v>
                </c:pt>
                <c:pt idx="7">
                  <c:v>Boulangerie pâtisserie fraiche</c:v>
                </c:pt>
                <c:pt idx="8">
                  <c:v>Epicerie et boissons non alcoolisées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'Marché imports - Export 1-7'!$N$4:$N$15</c:f>
              <c:numCache>
                <c:formatCode>General</c:formatCode>
                <c:ptCount val="12"/>
                <c:pt idx="0">
                  <c:v>83</c:v>
                </c:pt>
                <c:pt idx="1">
                  <c:v>37</c:v>
                </c:pt>
                <c:pt idx="2">
                  <c:v>70</c:v>
                </c:pt>
                <c:pt idx="3">
                  <c:v>3</c:v>
                </c:pt>
                <c:pt idx="4">
                  <c:v>38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230</c:v>
                </c:pt>
                <c:pt idx="9">
                  <c:v>567</c:v>
                </c:pt>
                <c:pt idx="11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B81-4044-891C-9D616FC9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82759680"/>
        <c:axId val="82761216"/>
      </c:barChart>
      <c:catAx>
        <c:axId val="8275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0"/>
            </a:pPr>
            <a:endParaRPr lang="fr-FR"/>
          </a:p>
        </c:txPr>
        <c:crossAx val="82761216"/>
        <c:crosses val="autoZero"/>
        <c:auto val="1"/>
        <c:lblAlgn val="ctr"/>
        <c:lblOffset val="100"/>
        <c:noMultiLvlLbl val="0"/>
      </c:catAx>
      <c:valAx>
        <c:axId val="82761216"/>
        <c:scaling>
          <c:orientation val="minMax"/>
          <c:max val="1100"/>
          <c:min val="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fr-FR"/>
          </a:p>
        </c:txPr>
        <c:crossAx val="8275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44154088460986"/>
          <c:y val="0.91353580383286859"/>
          <c:w val="0.31307188095659955"/>
          <c:h val="8.646417194790372E-2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</xdr:row>
      <xdr:rowOff>215900</xdr:rowOff>
    </xdr:from>
    <xdr:to>
      <xdr:col>2</xdr:col>
      <xdr:colOff>2280978</xdr:colOff>
      <xdr:row>29</xdr:row>
      <xdr:rowOff>63500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B7DC7F-DAC3-EED0-2B41-86E15779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596900"/>
          <a:ext cx="3468428" cy="5143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713314</xdr:colOff>
      <xdr:row>24</xdr:row>
      <xdr:rowOff>27301</xdr:rowOff>
    </xdr:from>
    <xdr:to>
      <xdr:col>16</xdr:col>
      <xdr:colOff>848285</xdr:colOff>
      <xdr:row>64</xdr:row>
      <xdr:rowOff>84559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5F202A3-6AEB-6541-97B8-6B9578FAF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0.92438</cdr:x>
      <cdr:y>0.02161</cdr:y>
    </cdr:from>
    <cdr:to>
      <cdr:x>0.99549</cdr:x>
      <cdr:y>0.06483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660024B-B6A0-43E8-A0A8-4C33DEC39A72}"/>
            </a:ext>
          </a:extLst>
        </cdr:cNvPr>
        <cdr:cNvSpPr txBox="1"/>
      </cdr:nvSpPr>
      <cdr:spPr>
        <a:xfrm xmlns:a="http://schemas.openxmlformats.org/drawingml/2006/main">
          <a:off x="11346873" y="152401"/>
          <a:ext cx="87283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0.68902</cdr:x>
      <cdr:y>0.01404</cdr:y>
    </cdr:from>
    <cdr:to>
      <cdr:x>0.91024</cdr:x>
      <cdr:y>0.09852</cdr:y>
    </cdr:to>
    <cdr:sp macro="" textlink="">
      <cdr:nvSpPr>
        <cdr:cNvPr id="9" name="ZoneTexte 8">
          <a:extLst xmlns:a="http://schemas.openxmlformats.org/drawingml/2006/main">
            <a:ext uri="{FF2B5EF4-FFF2-40B4-BE49-F238E27FC236}">
              <a16:creationId xmlns:a16="http://schemas.microsoft.com/office/drawing/2014/main" id="{572579AD-3772-47F9-B536-0A58F3C43FFD}"/>
            </a:ext>
          </a:extLst>
        </cdr:cNvPr>
        <cdr:cNvSpPr txBox="1"/>
      </cdr:nvSpPr>
      <cdr:spPr>
        <a:xfrm xmlns:a="http://schemas.openxmlformats.org/drawingml/2006/main">
          <a:off x="8478057" y="98598"/>
          <a:ext cx="2721995" cy="593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600" b="1"/>
            <a:t>Nombre d'opérateurs</a:t>
          </a:r>
        </a:p>
        <a:p xmlns:a="http://schemas.openxmlformats.org/drawingml/2006/main">
          <a:pPr algn="r"/>
          <a:r>
            <a:rPr lang="fr-FR" sz="1600" b="1" baseline="0"/>
            <a:t>engagés</a:t>
          </a:r>
          <a:endParaRPr lang="fr-FR" sz="1600" b="1"/>
        </a:p>
      </cdr:txBody>
    </cdr:sp>
  </cdr:relSizeAnchor>
  <cdr:relSizeAnchor xmlns:cdr="http://schemas.openxmlformats.org/drawingml/2006/chartDrawing">
    <cdr:from>
      <cdr:x>0.67054</cdr:x>
      <cdr:y>0.12253</cdr:y>
    </cdr:from>
    <cdr:to>
      <cdr:x>0.82716</cdr:x>
      <cdr:y>0.18621</cdr:y>
    </cdr:to>
    <cdr:sp macro="" textlink="'Production 2-3 Evolution'!$H$21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B27FFBD3-D634-44D0-8CAB-13D5E4ADB29E}"/>
            </a:ext>
          </a:extLst>
        </cdr:cNvPr>
        <cdr:cNvSpPr txBox="1"/>
      </cdr:nvSpPr>
      <cdr:spPr>
        <a:xfrm xmlns:a="http://schemas.openxmlformats.org/drawingml/2006/main">
          <a:off x="9519929" y="940675"/>
          <a:ext cx="2223587" cy="488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415FC33-47F6-40D1-B92B-408FC3956760}" type="TxLink">
            <a:rPr lang="en-US" sz="1800" b="1" i="0" u="none" strike="noStrike">
              <a:solidFill>
                <a:schemeClr val="accent6">
                  <a:lumMod val="50000"/>
                </a:schemeClr>
              </a:solidFill>
              <a:latin typeface="Calibri"/>
              <a:ea typeface="+mn-ea"/>
              <a:cs typeface="Calibri"/>
            </a:rPr>
            <a:pPr algn="l"/>
            <a:t>2,78 millions ha</a:t>
          </a:fld>
          <a:endParaRPr lang="fr-FR" sz="7200" b="1" i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0.75972</cdr:x>
      <cdr:y>0.94387</cdr:y>
    </cdr:from>
    <cdr:to>
      <cdr:x>0.9756</cdr:x>
      <cdr:y>0.98673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4B72D203-D9C1-F4B2-5ED0-9996EB6699F0}"/>
            </a:ext>
          </a:extLst>
        </cdr:cNvPr>
        <cdr:cNvSpPr txBox="1"/>
      </cdr:nvSpPr>
      <cdr:spPr>
        <a:xfrm xmlns:a="http://schemas.openxmlformats.org/drawingml/2006/main">
          <a:off x="10785959" y="7246334"/>
          <a:ext cx="3065013" cy="329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400"/>
            <a:t>Source</a:t>
          </a:r>
          <a:r>
            <a:rPr lang="fr-FR" sz="1400" baseline="0"/>
            <a:t> : Agence BIO / OC 2022</a:t>
          </a:r>
          <a:endParaRPr lang="fr-FR" sz="14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607785</xdr:colOff>
      <xdr:row>4</xdr:row>
      <xdr:rowOff>90714</xdr:rowOff>
    </xdr:from>
    <xdr:to>
      <xdr:col>10</xdr:col>
      <xdr:colOff>34471</xdr:colOff>
      <xdr:row>31</xdr:row>
      <xdr:rowOff>198594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55C02BB-8408-F42A-AA4A-FC02D95C7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785" y="889000"/>
          <a:ext cx="7772400" cy="54963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28600" y="482600"/>
    <xdr:ext cx="10839450" cy="58801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CF8799-6690-45CA-B215-04321B863B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5</xdr:row>
      <xdr:rowOff>22225</xdr:rowOff>
    </xdr:from>
    <xdr:to>
      <xdr:col>9</xdr:col>
      <xdr:colOff>739775</xdr:colOff>
      <xdr:row>18</xdr:row>
      <xdr:rowOff>120650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1D6E3C-A7D3-1105-FE63-A9A5DEB34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139700</xdr:rowOff>
    </xdr:from>
    <xdr:to>
      <xdr:col>10</xdr:col>
      <xdr:colOff>241300</xdr:colOff>
      <xdr:row>46</xdr:row>
      <xdr:rowOff>50800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9F1DD8-D241-EA45-83B3-2914CDF07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318897</xdr:colOff>
      <xdr:row>24</xdr:row>
      <xdr:rowOff>76071</xdr:rowOff>
    </xdr:from>
    <xdr:to>
      <xdr:col>23</xdr:col>
      <xdr:colOff>227600</xdr:colOff>
      <xdr:row>51</xdr:row>
      <xdr:rowOff>110130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C32CF72-0D92-A349-92AD-BFE372880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673100</xdr:colOff>
      <xdr:row>22</xdr:row>
      <xdr:rowOff>76200</xdr:rowOff>
    </xdr:from>
    <xdr:to>
      <xdr:col>32</xdr:col>
      <xdr:colOff>38100</xdr:colOff>
      <xdr:row>43</xdr:row>
      <xdr:rowOff>190500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FF3C91F-356C-A24C-A0C7-46D402B54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19</xdr:row>
      <xdr:rowOff>85725</xdr:rowOff>
    </xdr:from>
    <xdr:to>
      <xdr:col>10</xdr:col>
      <xdr:colOff>130175</xdr:colOff>
      <xdr:row>53</xdr:row>
      <xdr:rowOff>34925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3DCDCBF-80B6-724F-9C02-E6F804366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</xdr:row>
      <xdr:rowOff>1</xdr:rowOff>
    </xdr:from>
    <xdr:to>
      <xdr:col>20</xdr:col>
      <xdr:colOff>76200</xdr:colOff>
      <xdr:row>28</xdr:row>
      <xdr:rowOff>104775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541F7549-D535-8D4A-A1E3-D94834387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19050</xdr:rowOff>
    </xdr:from>
    <xdr:to>
      <xdr:col>3</xdr:col>
      <xdr:colOff>104775</xdr:colOff>
      <xdr:row>42</xdr:row>
      <xdr:rowOff>19050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3127FA7-2BBE-6B4A-9A3B-D7A1AEA73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93250"/>
          <a:ext cx="1057275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519112</xdr:colOff>
      <xdr:row>20</xdr:row>
      <xdr:rowOff>147636</xdr:rowOff>
    </xdr:from>
    <xdr:to>
      <xdr:col>14</xdr:col>
      <xdr:colOff>381000</xdr:colOff>
      <xdr:row>55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32EF96-5FDD-CB5C-74CB-3781FEE03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625326</xdr:colOff>
      <xdr:row>19</xdr:row>
      <xdr:rowOff>21233</xdr:rowOff>
    </xdr:from>
    <xdr:to>
      <xdr:col>9</xdr:col>
      <xdr:colOff>346364</xdr:colOff>
      <xdr:row>44</xdr:row>
      <xdr:rowOff>126270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0F2A37B-31ED-EB45-ABC4-5BCFC243A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69274</xdr:colOff>
      <xdr:row>18</xdr:row>
      <xdr:rowOff>121229</xdr:rowOff>
    </xdr:from>
    <xdr:to>
      <xdr:col>24</xdr:col>
      <xdr:colOff>185882</xdr:colOff>
      <xdr:row>45</xdr:row>
      <xdr:rowOff>122357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4C90CF8-F805-45B4-B740-AFD38AD26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3.54923E-5</cdr:x>
      <cdr:y>0</cdr:y>
    </cdr:from>
    <cdr:to>
      <cdr:x>3.54923E-5</cdr:x>
      <cdr:y>0</cdr:y>
    </cdr:to>
    <cdr:grpSp>
      <cdr:nvGrpSpPr>
        <cdr:cNvPr id="4" name="Groupe 3">
          <a:extLst xmlns:a="http://schemas.openxmlformats.org/drawingml/2006/main">
            <a:ext uri="{FF2B5EF4-FFF2-40B4-BE49-F238E27FC236}">
              <a16:creationId xmlns:a16="http://schemas.microsoft.com/office/drawing/2014/main" id="{6B0631DF-1580-4D18-B976-34EF8A064CF9}"/>
            </a:ext>
          </a:extLst>
        </cdr:cNvPr>
        <cdr:cNvGrpSpPr/>
      </cdr:nvGrpSpPr>
      <cdr:grpSpPr>
        <a:xfrm xmlns:a="http://schemas.openxmlformats.org/drawingml/2006/main">
          <a:off x="309" y="0"/>
          <a:ext cx="0" cy="0"/>
          <a:chOff x="309" y="0"/>
          <a:chExt cx="0" cy="0"/>
        </a:xfrm>
      </cdr:grpSpPr>
    </cdr:grp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3.54923E-5</cdr:x>
      <cdr:y>0</cdr:y>
    </cdr:from>
    <cdr:to>
      <cdr:x>3.54923E-5</cdr:x>
      <cdr:y>0</cdr:y>
    </cdr:to>
    <cdr:grpSp>
      <cdr:nvGrpSpPr>
        <cdr:cNvPr id="4" name="Groupe 3">
          <a:extLst xmlns:a="http://schemas.openxmlformats.org/drawingml/2006/main">
            <a:ext uri="{FF2B5EF4-FFF2-40B4-BE49-F238E27FC236}">
              <a16:creationId xmlns:a16="http://schemas.microsoft.com/office/drawing/2014/main" id="{6B0631DF-1580-4D18-B976-34EF8A064CF9}"/>
            </a:ext>
          </a:extLst>
        </cdr:cNvPr>
        <cdr:cNvGrpSpPr/>
      </cdr:nvGrpSpPr>
      <cdr:grpSpPr>
        <a:xfrm xmlns:a="http://schemas.openxmlformats.org/drawingml/2006/main">
          <a:off x="399" y="0"/>
          <a:ext cx="0" cy="0"/>
          <a:chOff x="399" y="0"/>
          <a:chExt cx="0" cy="0"/>
        </a:xfrm>
      </cdr:grpSpPr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ms\ONAB\Documents%2520partages\General\DATA\Donn&#233;es%2520OC\DONNEES_OC_v18juin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ERVATOIRE\4.ONAB_BDD\ONAB_2009\ANALYSES\AUTOMATE\automate_pv_all_reg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ERVATOIRE\4.ONAB_BDD\_Outils%2520Extractions\MamysShee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VILLERS\Application%20Data\Microsoft\Excel\PA_08_10_OC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520and%2520Settings\DEVILLERS\Application%2520Data\Microsoft\Excel\PA_08_10_O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even/Mes%20documents/BOULOT/AGENCE%20BIO/ONAB/ONAB%202008/2008_SORTIE_PA_PV_REGION/2008_DATA_REG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-data2\partage\OBSERVATOIRE\13.EVALUATION_MARCHES_BIO_FR\evaluation_2012\Rapport_final_2012\tab_travail\COMPIL%20Fichiers%20Magasins%20Sp&#233;%202009_2010_2011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-data2\partage\OBSERVATOIRE\13.EVALUATION_MARCHES_BIO_FR\evaluation_2012\Rapport_final_2012\tab_travail\COMPIL%2520Fichiers%2520Magasins%2520Sp&#233;%25202009_2010_2011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"/>
      <sheetName val="ope_EANX"/>
      <sheetName val="pv_t1_1"/>
      <sheetName val="pv_t1_3"/>
      <sheetName val="pv_g1_1"/>
      <sheetName val="pv_g1_2"/>
      <sheetName val="pv_g1_3"/>
      <sheetName val="pv_g1_4"/>
      <sheetName val="pv_t2_1"/>
      <sheetName val="pv_t2_3"/>
      <sheetName val="pv_t3_1"/>
      <sheetName val="pv_t3_3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palm_t1"/>
      <sheetName val="palm_t2"/>
      <sheetName val="palm_g2"/>
      <sheetName val="reg_g1_1"/>
      <sheetName val="reg_g1_2"/>
      <sheetName val="Cartes"/>
      <sheetName val="map_dept_1"/>
      <sheetName val="map_dept_2"/>
      <sheetName val="map_dept_3"/>
      <sheetName val="map_reg_1"/>
      <sheetName val="map_reg_2"/>
      <sheetName val="map_reg_3 "/>
      <sheetName val="listes"/>
      <sheetName val="ref_geo"/>
      <sheetName val="ref_onab_liste"/>
      <sheetName val="ref_onab_groupe"/>
      <sheetName val="data_ope"/>
      <sheetName val="data_prep"/>
      <sheetName val="data_prod"/>
      <sheetName val="data_pv"/>
      <sheetName val="data_pa"/>
      <sheetName val="data_agreste_pa"/>
      <sheetName val="data_agreste_pv"/>
      <sheetName val="data_agreste_exploit"/>
      <sheetName val="data_hist"/>
      <sheetName val="DONNEES_OC_v18juin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V"/>
      <sheetName val="code_onab"/>
      <sheetName val="agreste"/>
      <sheetName val="formulaire"/>
      <sheetName val="export_specific"/>
      <sheetName val="export_depart_fin"/>
      <sheetName val="export_filiere"/>
      <sheetName val="operation"/>
      <sheetName val="export_perso"/>
      <sheetName val="export_region"/>
      <sheetName val="export_depart"/>
      <sheetName val="export_detail_filiere"/>
      <sheetName val="Céréales"/>
      <sheetName val="Oléagineux"/>
      <sheetName val="Protéagineux"/>
      <sheetName val="Légumes_secs"/>
      <sheetName val="Légumes_frais"/>
      <sheetName val="Fruits"/>
      <sheetName val="Vigne"/>
      <sheetName val="PPAM"/>
      <sheetName val="STH"/>
      <sheetName val="Autres_fourrages"/>
      <sheetName val="Autres"/>
      <sheetName val="Graphiqu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Index"/>
      <sheetName val="prep_fr"/>
      <sheetName val="pv_t1_1"/>
      <sheetName val="pv_t1_2"/>
      <sheetName val="pv_g1_1"/>
      <sheetName val="pv_g1_2"/>
      <sheetName val="pv_g1_3"/>
      <sheetName val="pv_t2_1"/>
      <sheetName val="pv_t2_2"/>
      <sheetName val="pv_t2_3"/>
      <sheetName val="pv_t3_1"/>
      <sheetName val="pv_t3_2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reg_g1_1"/>
      <sheetName val="reg_g1_2"/>
      <sheetName val="palm_t1"/>
      <sheetName val="palm_t2"/>
      <sheetName val="palm_g1"/>
      <sheetName val="map_dept_1"/>
      <sheetName val="map_dept_2"/>
      <sheetName val="map_dept_3"/>
      <sheetName val="map_reg_1"/>
      <sheetName val="map_reg_2"/>
      <sheetName val="ref_geo"/>
      <sheetName val="ref_onab_liste"/>
      <sheetName val="ref_onab_groupe"/>
      <sheetName val="data_ope"/>
      <sheetName val="data_prep"/>
      <sheetName val="data_pv"/>
      <sheetName val="data_pa"/>
      <sheetName val="data_agreste_pa"/>
      <sheetName val="data_agreste_pv"/>
      <sheetName val="data_agreste_exploit"/>
      <sheetName val="data_hist"/>
      <sheetName val="Evol_r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A"/>
      <sheetName val="tcd"/>
      <sheetName val="code_onab"/>
      <sheetName val="formulaire"/>
      <sheetName val="export_specific"/>
      <sheetName val="Export_depart_fin"/>
      <sheetName val="operation"/>
      <sheetName val="export_region"/>
      <sheetName val="export_depa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A"/>
      <sheetName val="tcd"/>
      <sheetName val="code_onab"/>
      <sheetName val="formulaire"/>
      <sheetName val="export_specific"/>
      <sheetName val="Export_depart_fin"/>
      <sheetName val="operation"/>
      <sheetName val="export_region"/>
      <sheetName val="export_depa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PV"/>
      <sheetName val="ALL_PA"/>
      <sheetName val="Liste_Departement"/>
      <sheetName val="depart_classsement_PV"/>
      <sheetName val="Bilan_Region"/>
      <sheetName val="Bilan_Region (atoll)"/>
      <sheetName val="Bilan_Region (+evol.)"/>
      <sheetName val="all_departement"/>
      <sheetName val="all_region"/>
      <sheetName val="data_evol _pres (S)"/>
      <sheetName val="data_evol _pres(expl)"/>
      <sheetName val="NB_OPER_DATA"/>
      <sheetName val="EVOL_DATA"/>
      <sheetName val="DATA_NTL"/>
      <sheetName val="data_graph"/>
      <sheetName val="EVOL_region"/>
      <sheetName val="sortie_carte"/>
      <sheetName val="Feuil1"/>
      <sheetName val="Feuil2"/>
      <sheetName val="Feuil3"/>
      <sheetName val="Feuil4"/>
      <sheetName val="SAU2008_dept"/>
      <sheetName val="Feuil6"/>
      <sheetName val="Feuil7"/>
      <sheetName val="Feuil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"/>
      <sheetName val="Biolineaires 2009"/>
      <sheetName val="Fichier BIOLINEAIRES 10"/>
      <sheetName val="Fichier BIOLINEAIRES 11"/>
      <sheetName val="FICHIER BIOLINEAIRES 2012"/>
      <sheetName val="Création Hors Champ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"/>
      <sheetName val="Biolineaires 2009"/>
      <sheetName val="Fichier BIOLINEAIRES 10"/>
      <sheetName val="Fichier BIOLINEAIRES 11"/>
      <sheetName val="FICHIER BIOLINEAIRES 2012"/>
      <sheetName val="Création Hors Champ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rah" id="{5E6E9832-30E5-4E9B-A37F-1ACB272D1ABA}" userId="sarah.le-douarin@agencebio.org" providerId="PeoplePicker"/>
  <person displayName="Dorian FLECHET" id="{BFC4FA78-CA6E-47CB-B88B-94C9A0301008}" userId="S::dorian.flechet@agencebio.org::f578d92d-ac9e-4e3a-8fc7-a56337201c3c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omposite">
    <a:dk1>
      <a:sysClr val="windowText" lastClr="000000"/>
    </a:dk1>
    <a:lt1>
      <a:sysClr val="window" lastClr="FFFFFF"/>
    </a:lt1>
    <a:dk2>
      <a:srgbClr val="5B6973"/>
    </a:dk2>
    <a:lt2>
      <a:srgbClr val="E7ECED"/>
    </a:lt2>
    <a:accent1>
      <a:srgbClr val="98C723"/>
    </a:accent1>
    <a:accent2>
      <a:srgbClr val="59B0B9"/>
    </a:accent2>
    <a:accent3>
      <a:srgbClr val="DEAE00"/>
    </a:accent3>
    <a:accent4>
      <a:srgbClr val="B77BB4"/>
    </a:accent4>
    <a:accent5>
      <a:srgbClr val="E0773C"/>
    </a:accent5>
    <a:accent6>
      <a:srgbClr val="A98D63"/>
    </a:accent6>
    <a:hlink>
      <a:srgbClr val="26CBEC"/>
    </a:hlink>
    <a:folHlink>
      <a:srgbClr val="598C8C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06-08T09:03:35.52" personId="{BFC4FA78-CA6E-47CB-B88B-94C9A0301008}" id="{69ABBB5A-3A57-46AA-9770-E15405E6FD57}">
    <text>SELECT 'NBFERMES' as typeproduction,
'Region-Tsprod'::text AS niveau,
date_part('year'::text, fab.datephoto) AS annee,
dr.coderegioninsee||' - '||dr.nomregion,
dr.coderegioninsee,
'ALL'::text AS prod_stat,
case when max(nbexpl)&lt;count(distinct fab.idoperateur) then count(distinct fab.idoperateur) else
max(nbexpl) end as indicagr,
count(distinct fab.idoperateur) AS indicagrabc,
'ALL'::text AS libellegroupe,
null AS ordreaffichage
FROM "dwh-ab".faits_ab fab,
"dwh-ab".dim_adresse da,
"dwh-ab".dim_commune dc,
"dwh-ab".dim_departement dp,
"dwh-ab".dim_production p,
"dwh-ab".lien_production_groupe lpg,
"dwh-ab".dim_groupe_production dgp,
"dwh-ab".dim_region dr,
(select dr2.coderegioninsee,sum(nb_expl) as nbexpl from "dwh-ab".communes_ra_2020 ra, "dwh-ab".dim_commune dc2, "dwh-ab".dim_departement dp2 , "dwh-ab".dim_region dr2
where dc2.codecommuneinsee=ra.id_commune_insee and dc2.codedepartement=dp2.codedepartement and dp2.idregion=dr2.idregion
group by 1) as vueexpl
WHERE fab.datephoto = '2021-12-31'
AND (fab.etatcertification::text &lt;&gt; 'ENGAGEE FUTUR'::text OR fab.etatcertification::text = 'ENGAGEE FUTUR'::text
AND fab.dateengagement = (fab.datephoto + 1)) AND dp.idregion = dr.idregion AND da.idadresse = fab.idadresse
AND da.iddepartement = dp.iddepartement AND lpg.idgroupe = dgp.idgroupe AND lpg.idproduction = p.idproduction
AND p.idproduction = fab.idproduction AND p.datephotoproduction = fab.datephotoproduction
and vueexpl.coderegioninsee=dr.coderegioninsee
AND dgp.codegroupe::text &lt;&gt; ''::text AND fab.idactivite = 1
AND dgp.idtypegroupe = 1 AND dgp.niveaugroupe::text = '1'::text
and da.idcommune=dc.idcommune
and dateengagement&lt;=fab.datephoto+1
and valeurindicateur&gt;0 and idindicateur not in (1,7,10)
AND dgp.codegroupe::text &lt;&gt; 'HSAU'::text --engagés avec des indicateurs bio ou conv sauf prod HSAU
and (datearret is null or datearret&gt;=fab.datephoto-1)
GROUP BY 1,2,3,4,5,6,9,10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18" dT="2022-06-01T07:27:13.88" personId="{BFC4FA78-CA6E-47CB-B88B-94C9A0301008}" id="{1B814E49-C5D2-41F7-8515-D2FFFA6B501D}">
    <text>@Sarah, voici le données de production FR</text>
    <mentions>
      <mention mentionpersonId="{5E6E9832-30E5-4E9B-A37F-1ACB272D1ABA}" mentionId="{8CAFD706-EF61-4F7B-B44F-DBA6ECD5AA4B}" startIndex="0" length="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gencebio.org/vos-outils/les-chiffres-cles/" TargetMode="External"/><Relationship Id="rId1" Type="http://schemas.openxmlformats.org/officeDocument/2006/relationships/hyperlink" Target="mailto:observatoire@agencebio.org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E50B9-78C3-48E4-B4D0-A572BB15FAFA}">
  <sheetPr codeName="Feuil1"/>
  <dimension ref="D3:G30"/>
  <sheetViews>
    <sheetView showGridLines="0" showRowColHeaders="0" workbookViewId="0">
      <selection activeCell="D32" sqref="D32"/>
    </sheetView>
  </sheetViews>
  <sheetFormatPr baseColWidth="10" defaultColWidth="11" defaultRowHeight="15.5"/>
  <cols>
    <col min="3" max="3" width="32.08203125" customWidth="1"/>
  </cols>
  <sheetData>
    <row r="3" spans="4:7" ht="21">
      <c r="D3" s="544" t="s">
        <v>659</v>
      </c>
    </row>
    <row r="4" spans="4:7">
      <c r="D4" s="543" t="s">
        <v>661</v>
      </c>
    </row>
    <row r="5" spans="4:7">
      <c r="D5" s="543"/>
    </row>
    <row r="6" spans="4:7">
      <c r="D6" s="543"/>
    </row>
    <row r="9" spans="4:7" ht="21">
      <c r="D9" s="191" t="s">
        <v>660</v>
      </c>
    </row>
    <row r="11" spans="4:7">
      <c r="D11" s="205" t="s">
        <v>0</v>
      </c>
      <c r="G11" s="4" t="s">
        <v>1</v>
      </c>
    </row>
    <row r="12" spans="4:7">
      <c r="D12" s="205" t="s">
        <v>2</v>
      </c>
      <c r="G12" s="4" t="s">
        <v>3</v>
      </c>
    </row>
    <row r="13" spans="4:7">
      <c r="D13" s="205"/>
      <c r="G13" s="4" t="s">
        <v>4</v>
      </c>
    </row>
    <row r="14" spans="4:7">
      <c r="D14" s="205"/>
      <c r="G14" s="4" t="s">
        <v>5</v>
      </c>
    </row>
    <row r="15" spans="4:7">
      <c r="D15" s="205" t="s">
        <v>6</v>
      </c>
      <c r="G15" s="4" t="s">
        <v>7</v>
      </c>
    </row>
    <row r="16" spans="4:7">
      <c r="D16" s="205" t="s">
        <v>8</v>
      </c>
      <c r="G16" s="4" t="s">
        <v>9</v>
      </c>
    </row>
    <row r="17" spans="4:7">
      <c r="D17" s="205" t="s">
        <v>10</v>
      </c>
      <c r="G17" s="4" t="s">
        <v>11</v>
      </c>
    </row>
    <row r="18" spans="4:7">
      <c r="D18" s="205" t="s">
        <v>12</v>
      </c>
      <c r="G18" s="4" t="s">
        <v>13</v>
      </c>
    </row>
    <row r="19" spans="4:7">
      <c r="D19" s="205"/>
      <c r="G19" s="4" t="s">
        <v>14</v>
      </c>
    </row>
    <row r="20" spans="4:7">
      <c r="D20" s="205" t="s">
        <v>15</v>
      </c>
      <c r="G20" s="4" t="s">
        <v>16</v>
      </c>
    </row>
    <row r="21" spans="4:7">
      <c r="D21" s="205" t="s">
        <v>17</v>
      </c>
      <c r="G21" s="4" t="s">
        <v>18</v>
      </c>
    </row>
    <row r="22" spans="4:7">
      <c r="D22" s="205" t="s">
        <v>19</v>
      </c>
      <c r="G22" s="461" t="s">
        <v>20</v>
      </c>
    </row>
    <row r="23" spans="4:7">
      <c r="D23" s="205" t="s">
        <v>21</v>
      </c>
      <c r="G23" s="461" t="s">
        <v>22</v>
      </c>
    </row>
    <row r="24" spans="4:7">
      <c r="D24" s="205" t="s">
        <v>23</v>
      </c>
      <c r="G24" s="4" t="s">
        <v>24</v>
      </c>
    </row>
    <row r="25" spans="4:7">
      <c r="D25" s="205" t="s">
        <v>25</v>
      </c>
      <c r="G25" s="4" t="s">
        <v>26</v>
      </c>
    </row>
    <row r="26" spans="4:7">
      <c r="D26" s="205" t="s">
        <v>27</v>
      </c>
      <c r="G26" s="4" t="s">
        <v>28</v>
      </c>
    </row>
    <row r="27" spans="4:7">
      <c r="D27" s="205" t="s">
        <v>29</v>
      </c>
      <c r="G27" s="4" t="s">
        <v>30</v>
      </c>
    </row>
    <row r="29" spans="4:7">
      <c r="D29" t="s">
        <v>31</v>
      </c>
    </row>
    <row r="30" spans="4:7">
      <c r="D30" s="539" t="s">
        <v>32</v>
      </c>
    </row>
  </sheetData>
  <hyperlinks>
    <hyperlink ref="D11" location="'Marché part bio'!A1" display="'Marché part bio'!A1" xr:uid="{9C579214-E3ED-409C-933D-7DE9D68582BB}"/>
    <hyperlink ref="D12" location="'Marché circuits 1-1 et 1-5'!A1" display="'Marché circuits 1-1 et 1-5'!A1" xr:uid="{FDA5F764-7A9B-4588-9C12-AE4D22F44C87}"/>
    <hyperlink ref="D15" location="'Marché circuits 1-2 '!A1" display="'Marché circuits 1-2 '!A1" xr:uid="{982AD971-D869-44C8-BB5C-0693A9EEE0CC}"/>
    <hyperlink ref="D17" location="'Marchés UE'!A1" display="'Marchés UE'!A1" xr:uid="{26288188-19B9-4C7D-801D-96E39811C3FD}"/>
    <hyperlink ref="D18" location="'Marché imports - Export 1-7'!A1" display="'Marché imports - Export 1-7'!A1" xr:uid="{C6BB9214-FBAB-46FD-8354-8536F8E5B5B4}"/>
    <hyperlink ref="D20" location="'Production 2-1 KPI'!A1" display="'Production 2-1 KPI'!A1" xr:uid="{9E42F623-33E2-45DF-ACA8-E20BEA1293D4}"/>
    <hyperlink ref="D21" location="'Production 2-3 Evolution'!A1" display="'Production 2-3 Evolution'!A1" xr:uid="{2A467D47-D58F-40C6-B36F-9E6A8CE1BBFC}"/>
    <hyperlink ref="D26" location="'Production Carte 2-10'!A1" display="'Production Carte 2-10'!A1" xr:uid="{7A55E370-B9E9-408E-82A1-DAF31DE1014E}"/>
    <hyperlink ref="D27" location="'Production UE 2-16'!A1" display="'Production UE 2-16'!A1" xr:uid="{8623F4F5-51ED-4275-ACA3-D48582A7613E}"/>
    <hyperlink ref="D22" location="'Production 2-4 synthèse PV'!A1" display="'Production 2-4 synthèse PV'!A1" xr:uid="{6FA35597-B322-4402-92C4-6D57294DCE42}"/>
    <hyperlink ref="D23" location="'Production 2-5 synthèse PA'!A1" display="'Production 2-5 synthèse PA'!A1" xr:uid="{D33AFAFD-0743-4299-BF56-B478CF655BF1}"/>
    <hyperlink ref="D24" location="'Production 2-8 Régions'!A1" display="'Production 2-8 Régions'!A1" xr:uid="{C7434DF3-A6F1-4AC4-8FF2-2230961C7407}"/>
    <hyperlink ref="D25" location="'Production 2-9 Palmares dept'!A1" display="'Production 2-9 Palmares dept'!A1" xr:uid="{8B655EC6-E6D7-47DD-BF00-F66ED0F45A01}"/>
    <hyperlink ref="D16" location="'Marché Circuits-Produits'!A1" display="'Marché Circuits-Produits'!A1" xr:uid="{A0D2593F-68A8-442E-91B4-00BA76A2F5A8}"/>
    <hyperlink ref="D30" r:id="rId1" xr:uid="{27493245-BB76-47BC-BD90-F9312249ADC3}"/>
    <hyperlink ref="D4" r:id="rId2" xr:uid="{31A4B2E9-B752-42F2-8DC7-F755DF1F59C8}"/>
  </hyperlinks>
  <pageMargins left="0.7" right="0.7" top="0.75" bottom="0.75" header="0.3" footer="0.3"/>
  <pageSetup paperSize="9"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1C87-5162-454D-B2F1-28EF634AEEFA}">
  <sheetPr codeName="Feuil10"/>
  <dimension ref="B3:J22"/>
  <sheetViews>
    <sheetView topLeftCell="A4" workbookViewId="0">
      <selection activeCell="I7" sqref="I7"/>
    </sheetView>
  </sheetViews>
  <sheetFormatPr baseColWidth="10" defaultColWidth="11" defaultRowHeight="15.5"/>
  <cols>
    <col min="3" max="3" width="26" customWidth="1"/>
  </cols>
  <sheetData>
    <row r="3" spans="2:10">
      <c r="B3" s="4" t="s">
        <v>320</v>
      </c>
    </row>
    <row r="4" spans="2:10">
      <c r="E4" s="350" t="s">
        <v>321</v>
      </c>
    </row>
    <row r="5" spans="2:10" ht="16" thickBot="1"/>
    <row r="6" spans="2:10" ht="16" thickBot="1">
      <c r="C6" s="82"/>
      <c r="D6" s="83">
        <v>2005</v>
      </c>
      <c r="E6" s="83">
        <v>2010</v>
      </c>
      <c r="F6" s="83">
        <v>2015</v>
      </c>
      <c r="G6" s="83">
        <v>2019</v>
      </c>
      <c r="H6" s="83">
        <v>2020</v>
      </c>
      <c r="I6" s="84">
        <v>2021</v>
      </c>
      <c r="J6" s="85" t="s">
        <v>322</v>
      </c>
    </row>
    <row r="7" spans="2:10" ht="24.5" thickBot="1">
      <c r="C7" s="149" t="s">
        <v>323</v>
      </c>
      <c r="D7" s="156">
        <v>11401</v>
      </c>
      <c r="E7" s="156">
        <v>20676</v>
      </c>
      <c r="F7" s="156">
        <v>28853</v>
      </c>
      <c r="G7" s="156">
        <v>47023</v>
      </c>
      <c r="H7" s="156">
        <v>53251</v>
      </c>
      <c r="I7" s="156">
        <v>58413</v>
      </c>
      <c r="J7" s="157">
        <v>9.7049820660644937E-2</v>
      </c>
    </row>
    <row r="8" spans="2:10" ht="24.5" thickBot="1">
      <c r="C8" s="149" t="s">
        <v>324</v>
      </c>
      <c r="D8" s="156">
        <v>5252</v>
      </c>
      <c r="E8" s="156">
        <v>10478</v>
      </c>
      <c r="F8" s="156">
        <v>13503</v>
      </c>
      <c r="G8" s="156">
        <v>22854</v>
      </c>
      <c r="H8" s="156">
        <v>25795</v>
      </c>
      <c r="I8" s="156">
        <v>29233</v>
      </c>
      <c r="J8" s="157">
        <v>0.13323771127306561</v>
      </c>
    </row>
    <row r="9" spans="2:10" ht="24.5" thickBot="1">
      <c r="C9" s="150" t="s">
        <v>325</v>
      </c>
      <c r="D9" s="158" t="s">
        <v>64</v>
      </c>
      <c r="E9" s="158">
        <v>31154</v>
      </c>
      <c r="F9" s="158">
        <v>42356</v>
      </c>
      <c r="G9" s="158">
        <v>69877</v>
      </c>
      <c r="H9" s="158">
        <v>79046</v>
      </c>
      <c r="I9" s="158">
        <v>87646</v>
      </c>
      <c r="J9" s="159">
        <v>0.10885928624742247</v>
      </c>
    </row>
    <row r="10" spans="2:10" ht="24.5" thickBot="1">
      <c r="C10" s="151" t="s">
        <v>326</v>
      </c>
      <c r="D10" s="160">
        <v>550539</v>
      </c>
      <c r="E10" s="160">
        <v>814495.79860000033</v>
      </c>
      <c r="F10" s="160">
        <v>1315679.6180000431</v>
      </c>
      <c r="G10" s="160">
        <v>2279359.6372662415</v>
      </c>
      <c r="H10" s="160">
        <v>2547428.8281021728</v>
      </c>
      <c r="I10" s="161">
        <v>2776799.348280272</v>
      </c>
      <c r="J10" s="162">
        <v>9.0040011186085067E-2</v>
      </c>
    </row>
    <row r="11" spans="2:10">
      <c r="C11" s="152" t="s">
        <v>327</v>
      </c>
      <c r="D11" s="163">
        <v>504565</v>
      </c>
      <c r="E11" s="163">
        <v>559110.82070000027</v>
      </c>
      <c r="F11" s="163">
        <v>1015577.3833000446</v>
      </c>
      <c r="G11" s="163">
        <v>1703295.0091662495</v>
      </c>
      <c r="H11" s="163">
        <v>1955443.7291022385</v>
      </c>
      <c r="I11" s="164">
        <v>2192182.0382802524</v>
      </c>
      <c r="J11" s="165">
        <v>0.12106628570011346</v>
      </c>
    </row>
    <row r="12" spans="2:10">
      <c r="C12" s="153" t="s">
        <v>328</v>
      </c>
      <c r="D12" s="166">
        <v>45974</v>
      </c>
      <c r="E12" s="166">
        <v>255384.97790000011</v>
      </c>
      <c r="F12" s="166">
        <v>300102.23469999857</v>
      </c>
      <c r="G12" s="166">
        <v>576064.62809999206</v>
      </c>
      <c r="H12" s="166">
        <v>591985.09899993427</v>
      </c>
      <c r="I12" s="167">
        <v>584617.31000001973</v>
      </c>
      <c r="J12" s="168">
        <v>-1.2445902797821207E-2</v>
      </c>
    </row>
    <row r="13" spans="2:10">
      <c r="C13" s="154" t="s">
        <v>329</v>
      </c>
      <c r="D13" s="166"/>
      <c r="E13" s="166">
        <v>148810.89220000058</v>
      </c>
      <c r="F13" s="166">
        <v>215701.11869999891</v>
      </c>
      <c r="G13" s="166">
        <v>269010.10690002126</v>
      </c>
      <c r="H13" s="166">
        <v>278353.4523999638</v>
      </c>
      <c r="I13" s="167">
        <v>264108.21829999925</v>
      </c>
      <c r="J13" s="168">
        <v>-5.1176782530054754E-2</v>
      </c>
    </row>
    <row r="14" spans="2:10" ht="16" thickBot="1">
      <c r="C14" s="155" t="s">
        <v>330</v>
      </c>
      <c r="D14" s="169"/>
      <c r="E14" s="169">
        <v>106574.08569999953</v>
      </c>
      <c r="F14" s="169">
        <v>84401.115999999645</v>
      </c>
      <c r="G14" s="169">
        <v>307054.5211999708</v>
      </c>
      <c r="H14" s="169">
        <v>313631.64659997041</v>
      </c>
      <c r="I14" s="170">
        <v>320509.09170002048</v>
      </c>
      <c r="J14" s="168">
        <v>2.1928415625809494E-2</v>
      </c>
    </row>
    <row r="15" spans="2:10" ht="24.5" thickBot="1">
      <c r="C15" s="209" t="s">
        <v>331</v>
      </c>
      <c r="D15" s="210">
        <v>2.0038240664461027E-2</v>
      </c>
      <c r="E15" s="210">
        <v>3.0063704938890747E-2</v>
      </c>
      <c r="F15" s="210">
        <v>4.878837849273366E-2</v>
      </c>
      <c r="G15" s="210">
        <v>8.4597897235756933E-2</v>
      </c>
      <c r="H15" s="210">
        <v>9.4857221951180362E-2</v>
      </c>
      <c r="I15" s="211">
        <v>0.10339816727674649</v>
      </c>
      <c r="J15" s="212">
        <v>9.0040011186085289E-2</v>
      </c>
    </row>
    <row r="16" spans="2:10" ht="36.5" thickBot="1">
      <c r="C16" s="207" t="s">
        <v>332</v>
      </c>
      <c r="D16" s="208"/>
      <c r="E16" s="218">
        <v>514694</v>
      </c>
      <c r="F16" s="216">
        <f>E16+(H16-E16)/2</f>
        <v>465374</v>
      </c>
      <c r="G16" s="216">
        <f>(H16-E16)*9/10+E16</f>
        <v>425918</v>
      </c>
      <c r="H16" s="218">
        <v>416054</v>
      </c>
      <c r="I16" s="216">
        <f>H16</f>
        <v>416054</v>
      </c>
      <c r="J16" s="157" t="s">
        <v>333</v>
      </c>
    </row>
    <row r="17" spans="3:10" ht="24.5" thickBot="1">
      <c r="C17" s="213" t="s">
        <v>334</v>
      </c>
      <c r="D17" s="214"/>
      <c r="E17" s="214">
        <f>E22/$E$16</f>
        <v>3.612437681418474E-2</v>
      </c>
      <c r="F17" s="217">
        <f>F22/$F$16</f>
        <v>5.990450691271966E-2</v>
      </c>
      <c r="G17" s="217">
        <f>G22/$G$16</f>
        <v>0.10648528590010284</v>
      </c>
      <c r="H17" s="214">
        <f>H22/$H$16</f>
        <v>0.1213352112946877</v>
      </c>
      <c r="I17" s="215">
        <f>I22/I16</f>
        <v>0.13412201300792687</v>
      </c>
      <c r="J17" s="157" t="s">
        <v>333</v>
      </c>
    </row>
    <row r="18" spans="3:10">
      <c r="C18" s="562" t="s">
        <v>335</v>
      </c>
      <c r="D18" s="562"/>
      <c r="E18" s="562"/>
      <c r="F18" s="562"/>
      <c r="G18" s="562"/>
      <c r="H18" s="562"/>
      <c r="I18" s="562"/>
      <c r="J18" s="119"/>
    </row>
    <row r="21" spans="3:10">
      <c r="C21" t="s">
        <v>336</v>
      </c>
    </row>
    <row r="22" spans="3:10">
      <c r="E22">
        <v>18593</v>
      </c>
      <c r="F22">
        <v>27878</v>
      </c>
      <c r="G22">
        <v>45354</v>
      </c>
      <c r="H22">
        <v>50482</v>
      </c>
      <c r="I22">
        <v>55802</v>
      </c>
    </row>
  </sheetData>
  <mergeCells count="1">
    <mergeCell ref="C18:I18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5CF9-6DC8-5346-92C7-CAC749FA49F0}">
  <sheetPr codeName="Feuil11"/>
  <dimension ref="A1:O24"/>
  <sheetViews>
    <sheetView tabSelected="1" topLeftCell="A2" zoomScale="55" zoomScaleNormal="55" workbookViewId="0">
      <selection activeCell="H15" sqref="H15"/>
    </sheetView>
  </sheetViews>
  <sheetFormatPr baseColWidth="10" defaultColWidth="11.33203125" defaultRowHeight="14.5"/>
  <cols>
    <col min="1" max="1" width="11.33203125" style="29"/>
    <col min="2" max="2" width="22.58203125" style="29" customWidth="1"/>
    <col min="3" max="4" width="11.33203125" style="29"/>
    <col min="5" max="5" width="11.5" style="29" bestFit="1" customWidth="1"/>
    <col min="6" max="6" width="11.33203125" style="29"/>
    <col min="7" max="7" width="13.83203125" style="29" customWidth="1"/>
    <col min="8" max="16384" width="11.33203125" style="29"/>
  </cols>
  <sheetData>
    <row r="1" spans="1:15" ht="117.5">
      <c r="C1" s="68" t="s">
        <v>38</v>
      </c>
      <c r="D1" s="69" t="s">
        <v>337</v>
      </c>
      <c r="E1" s="69" t="s">
        <v>338</v>
      </c>
      <c r="F1" s="70" t="s">
        <v>339</v>
      </c>
      <c r="G1" s="71" t="s">
        <v>340</v>
      </c>
      <c r="H1" s="72" t="s">
        <v>341</v>
      </c>
      <c r="I1" s="72" t="s">
        <v>342</v>
      </c>
      <c r="O1" s="73" t="s">
        <v>343</v>
      </c>
    </row>
    <row r="2" spans="1:15" ht="15.5">
      <c r="A2" s="34"/>
      <c r="B2" s="563"/>
      <c r="C2" s="65">
        <v>2005</v>
      </c>
      <c r="D2" s="74">
        <v>504565</v>
      </c>
      <c r="E2" s="75">
        <v>7.6942943250604134E-2</v>
      </c>
      <c r="F2" s="74">
        <v>45974</v>
      </c>
      <c r="G2" s="76">
        <v>550539</v>
      </c>
      <c r="H2" s="74">
        <v>11401</v>
      </c>
      <c r="I2" s="77">
        <v>4995</v>
      </c>
    </row>
    <row r="3" spans="1:15" ht="15.5">
      <c r="A3" s="34"/>
      <c r="B3" s="563"/>
      <c r="C3" s="65">
        <v>2006</v>
      </c>
      <c r="D3" s="74">
        <v>499624</v>
      </c>
      <c r="E3" s="75">
        <v>-9.792593620247092E-3</v>
      </c>
      <c r="F3" s="74">
        <v>53248</v>
      </c>
      <c r="G3" s="76">
        <v>552872</v>
      </c>
      <c r="H3" s="74">
        <v>11640</v>
      </c>
      <c r="I3" s="77">
        <v>5802</v>
      </c>
    </row>
    <row r="4" spans="1:15" ht="15.5">
      <c r="A4" s="34"/>
      <c r="B4" s="564" t="s">
        <v>344</v>
      </c>
      <c r="C4" s="29">
        <v>2007</v>
      </c>
      <c r="D4" s="64">
        <v>454295.62529999687</v>
      </c>
      <c r="E4" s="34">
        <v>-9.0724974580891127E-2</v>
      </c>
      <c r="F4" s="64">
        <v>51275.556799999926</v>
      </c>
      <c r="G4" s="78">
        <v>505571.18209999677</v>
      </c>
      <c r="H4" s="74">
        <v>11978</v>
      </c>
      <c r="I4" s="77">
        <v>6402</v>
      </c>
    </row>
    <row r="5" spans="1:15" ht="15.5">
      <c r="A5" s="34"/>
      <c r="B5" s="564"/>
      <c r="C5" s="29">
        <v>2008</v>
      </c>
      <c r="D5" s="64">
        <v>491878.16619999293</v>
      </c>
      <c r="E5" s="34">
        <v>8.2727058785076801E-2</v>
      </c>
      <c r="F5" s="64">
        <v>78126.360899999854</v>
      </c>
      <c r="G5" s="78">
        <v>570004.52709999273</v>
      </c>
      <c r="H5" s="64">
        <v>13252</v>
      </c>
      <c r="I5" s="79">
        <v>7545</v>
      </c>
    </row>
    <row r="6" spans="1:15" ht="15.5">
      <c r="A6" s="34"/>
      <c r="B6" s="564"/>
      <c r="C6" s="29">
        <v>2009</v>
      </c>
      <c r="D6" s="64">
        <v>506303.11260000104</v>
      </c>
      <c r="E6" s="34">
        <v>2.9326258799913907E-2</v>
      </c>
      <c r="F6" s="64">
        <v>138167.15430000023</v>
      </c>
      <c r="G6" s="78">
        <v>644470.26690000121</v>
      </c>
      <c r="H6" s="64">
        <v>16904</v>
      </c>
      <c r="I6" s="79">
        <v>9420</v>
      </c>
    </row>
    <row r="7" spans="1:15" ht="15.5">
      <c r="A7" s="34"/>
      <c r="B7" s="564"/>
      <c r="C7" s="29">
        <v>2010</v>
      </c>
      <c r="D7" s="64">
        <v>559332.56470000325</v>
      </c>
      <c r="E7" s="34">
        <v>0.10473854649575798</v>
      </c>
      <c r="F7" s="64">
        <v>255478.19790000017</v>
      </c>
      <c r="G7" s="78">
        <v>814810.76260000339</v>
      </c>
      <c r="H7" s="64">
        <v>20676</v>
      </c>
      <c r="I7" s="79">
        <v>10480</v>
      </c>
    </row>
    <row r="8" spans="1:15" ht="15.5">
      <c r="A8" s="34"/>
      <c r="B8" s="564"/>
      <c r="C8" s="29">
        <v>2011</v>
      </c>
      <c r="D8" s="64">
        <v>685590.6608000194</v>
      </c>
      <c r="E8" s="34">
        <v>0.22572992181804108</v>
      </c>
      <c r="F8" s="64">
        <v>259942.9676000005</v>
      </c>
      <c r="G8" s="78">
        <v>945533.62840001984</v>
      </c>
      <c r="H8" s="64">
        <v>22982</v>
      </c>
      <c r="I8" s="79">
        <v>12087</v>
      </c>
    </row>
    <row r="9" spans="1:15" ht="15.5">
      <c r="A9" s="34"/>
      <c r="B9" s="564"/>
      <c r="C9" s="29">
        <v>2012</v>
      </c>
      <c r="D9" s="64">
        <v>831070.84890005109</v>
      </c>
      <c r="E9" s="34">
        <v>0.21219686384040015</v>
      </c>
      <c r="F9" s="64">
        <v>171621.96299999987</v>
      </c>
      <c r="G9" s="78">
        <v>1002692.8119000508</v>
      </c>
      <c r="H9" s="64">
        <v>24557</v>
      </c>
      <c r="I9" s="79">
        <v>12476</v>
      </c>
    </row>
    <row r="10" spans="1:15" ht="15.5">
      <c r="A10" s="34"/>
      <c r="B10" s="564"/>
      <c r="C10" s="29">
        <v>2013</v>
      </c>
      <c r="D10" s="64">
        <v>911077.37590005412</v>
      </c>
      <c r="E10" s="34">
        <v>9.6269201483717426E-2</v>
      </c>
      <c r="F10" s="64">
        <v>127770.20429999968</v>
      </c>
      <c r="G10" s="78">
        <v>1038847.5802000539</v>
      </c>
      <c r="H10" s="64">
        <v>25519</v>
      </c>
      <c r="I10" s="79">
        <v>12704</v>
      </c>
    </row>
    <row r="11" spans="1:15" ht="15.5">
      <c r="A11" s="34"/>
      <c r="B11" s="564"/>
      <c r="C11" s="29">
        <v>2014</v>
      </c>
      <c r="D11" s="64">
        <v>944499.68140004948</v>
      </c>
      <c r="E11" s="34">
        <v>3.6684376523977935E-2</v>
      </c>
      <c r="F11" s="64">
        <v>143708.15830000027</v>
      </c>
      <c r="G11" s="78">
        <v>1088207.8397000495</v>
      </c>
      <c r="H11" s="64">
        <v>26472</v>
      </c>
      <c r="I11" s="79">
        <v>12942</v>
      </c>
    </row>
    <row r="12" spans="1:15" ht="15.5">
      <c r="A12" s="34"/>
      <c r="B12" s="564"/>
      <c r="C12" s="29">
        <v>2015</v>
      </c>
      <c r="D12" s="64">
        <v>1016568.4044000484</v>
      </c>
      <c r="E12" s="34">
        <v>7.6303596940519913E-2</v>
      </c>
      <c r="F12" s="64">
        <v>300230.26849999966</v>
      </c>
      <c r="G12" s="78">
        <v>1316798.6729000483</v>
      </c>
      <c r="H12" s="64">
        <v>28853</v>
      </c>
      <c r="I12" s="79">
        <v>13507</v>
      </c>
    </row>
    <row r="13" spans="1:15" ht="15.5">
      <c r="A13" s="34"/>
      <c r="B13" s="564"/>
      <c r="C13" s="29">
        <v>2016</v>
      </c>
      <c r="D13" s="64">
        <v>1065340.7061000613</v>
      </c>
      <c r="E13" s="34">
        <v>4.7977392853161716E-2</v>
      </c>
      <c r="F13" s="64">
        <v>482087.55959999748</v>
      </c>
      <c r="G13" s="78">
        <v>1547428.2657000588</v>
      </c>
      <c r="H13" s="64">
        <v>32503</v>
      </c>
      <c r="I13" s="79">
        <v>14911</v>
      </c>
    </row>
    <row r="14" spans="1:15" ht="15.5">
      <c r="A14" s="34"/>
      <c r="B14" s="564"/>
      <c r="C14" s="29">
        <v>2017</v>
      </c>
      <c r="D14" s="64">
        <v>1250283.3000001423</v>
      </c>
      <c r="E14" s="34">
        <v>0.22990572458134406</v>
      </c>
      <c r="F14" s="64">
        <v>511026.07829999959</v>
      </c>
      <c r="G14" s="78">
        <v>1761309.378300142</v>
      </c>
      <c r="H14" s="64">
        <v>36691</v>
      </c>
      <c r="I14" s="79">
        <v>17353</v>
      </c>
    </row>
    <row r="15" spans="1:15" ht="15.5">
      <c r="A15" s="34"/>
      <c r="B15" s="564"/>
      <c r="C15" s="29">
        <v>2018</v>
      </c>
      <c r="D15" s="64">
        <v>1496457.9438661372</v>
      </c>
      <c r="E15" s="34">
        <v>0.19689509078939693</v>
      </c>
      <c r="F15" s="64">
        <v>513430.33629999013</v>
      </c>
      <c r="G15" s="78">
        <v>2009888.2801661273</v>
      </c>
      <c r="H15" s="64">
        <v>41608</v>
      </c>
      <c r="I15" s="79">
        <v>20121</v>
      </c>
    </row>
    <row r="16" spans="1:15" ht="15.5">
      <c r="A16" s="34"/>
      <c r="B16" s="564"/>
      <c r="C16" s="29">
        <v>2019</v>
      </c>
      <c r="D16" s="64">
        <v>1703265.4291662541</v>
      </c>
      <c r="E16" s="34">
        <v>0.13992130075165954</v>
      </c>
      <c r="F16" s="64">
        <v>576061.82809999119</v>
      </c>
      <c r="G16" s="78">
        <v>2279327.2572662453</v>
      </c>
      <c r="H16" s="64">
        <v>47023</v>
      </c>
      <c r="I16" s="79">
        <v>23059</v>
      </c>
    </row>
    <row r="17" spans="1:9" ht="15.5">
      <c r="A17" s="34"/>
      <c r="B17" s="564"/>
      <c r="C17" s="29">
        <v>2020</v>
      </c>
      <c r="D17" s="64">
        <v>1955047.4691022658</v>
      </c>
      <c r="E17" s="34">
        <v>0.14782313761822707</v>
      </c>
      <c r="F17" s="64">
        <v>591966.4961999387</v>
      </c>
      <c r="G17" s="78">
        <v>2547013.9653022042</v>
      </c>
      <c r="H17" s="64">
        <v>53251</v>
      </c>
      <c r="I17" s="79">
        <v>25763</v>
      </c>
    </row>
    <row r="18" spans="1:9">
      <c r="B18" s="564"/>
      <c r="C18" s="29">
        <v>2021</v>
      </c>
      <c r="D18" s="29">
        <v>2191942.113280206</v>
      </c>
      <c r="E18" s="545">
        <v>0.12117078890504862</v>
      </c>
      <c r="F18" s="29">
        <v>584611.82000002416</v>
      </c>
      <c r="G18" s="171">
        <v>2776553.93328023</v>
      </c>
      <c r="H18" s="64">
        <v>58413</v>
      </c>
      <c r="I18" s="29">
        <v>29233</v>
      </c>
    </row>
    <row r="21" spans="1:9">
      <c r="G21" s="80" t="s">
        <v>345</v>
      </c>
      <c r="H21" s="80" t="s">
        <v>346</v>
      </c>
      <c r="I21" s="80"/>
    </row>
    <row r="22" spans="1:9">
      <c r="G22" s="80"/>
      <c r="H22" s="80" t="s">
        <v>347</v>
      </c>
      <c r="I22" s="80"/>
    </row>
    <row r="23" spans="1:9">
      <c r="G23" s="80"/>
      <c r="H23" s="81" t="s">
        <v>348</v>
      </c>
      <c r="I23" s="80"/>
    </row>
    <row r="24" spans="1:9">
      <c r="B24" s="30" t="s">
        <v>18</v>
      </c>
    </row>
  </sheetData>
  <dataConsolidate link="1"/>
  <mergeCells count="2">
    <mergeCell ref="B2:B3"/>
    <mergeCell ref="B4:B18"/>
  </mergeCells>
  <pageMargins left="0.7" right="0.7" top="0.75" bottom="0.75" header="0.3" footer="0.3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423C-B90D-49DF-A3DC-92E15550890D}">
  <sheetPr codeName="Feuil12"/>
  <dimension ref="C3:Q27"/>
  <sheetViews>
    <sheetView topLeftCell="D1" zoomScaleNormal="100" workbookViewId="0">
      <selection activeCell="P30" sqref="P30"/>
    </sheetView>
  </sheetViews>
  <sheetFormatPr baseColWidth="10" defaultColWidth="11" defaultRowHeight="15.5"/>
  <cols>
    <col min="3" max="3" width="25.25" bestFit="1" customWidth="1"/>
    <col min="4" max="4" width="7.25" bestFit="1" customWidth="1"/>
    <col min="5" max="5" width="6" customWidth="1"/>
    <col min="6" max="6" width="9.58203125" bestFit="1" customWidth="1"/>
    <col min="7" max="7" width="6" customWidth="1"/>
    <col min="8" max="8" width="8.33203125" bestFit="1" customWidth="1"/>
    <col min="9" max="9" width="7.33203125" customWidth="1"/>
    <col min="10" max="10" width="7.75" bestFit="1" customWidth="1"/>
    <col min="11" max="11" width="9.5" bestFit="1" customWidth="1"/>
    <col min="12" max="12" width="8.33203125" bestFit="1" customWidth="1"/>
    <col min="13" max="13" width="9.08203125" bestFit="1" customWidth="1"/>
    <col min="14" max="14" width="6" customWidth="1"/>
    <col min="15" max="15" width="12.83203125" customWidth="1"/>
    <col min="16" max="16" width="6" customWidth="1"/>
    <col min="17" max="17" width="8" customWidth="1"/>
  </cols>
  <sheetData>
    <row r="3" spans="3:17">
      <c r="C3" s="570" t="s">
        <v>349</v>
      </c>
      <c r="D3" s="572" t="s">
        <v>350</v>
      </c>
      <c r="E3" s="572"/>
      <c r="F3" s="573" t="s">
        <v>351</v>
      </c>
      <c r="G3" s="573"/>
      <c r="H3" s="569" t="s">
        <v>352</v>
      </c>
      <c r="I3" s="569"/>
      <c r="J3" s="569"/>
      <c r="K3" s="569"/>
      <c r="L3" s="569"/>
      <c r="M3" s="569"/>
      <c r="N3" s="569"/>
      <c r="O3" s="565" t="s">
        <v>353</v>
      </c>
      <c r="P3" s="566"/>
      <c r="Q3" s="566"/>
    </row>
    <row r="4" spans="3:17">
      <c r="C4" s="571"/>
      <c r="D4" s="572"/>
      <c r="E4" s="572"/>
      <c r="F4" s="573"/>
      <c r="G4" s="573"/>
      <c r="H4" s="567" t="s">
        <v>182</v>
      </c>
      <c r="I4" s="568"/>
      <c r="J4" s="219" t="s">
        <v>354</v>
      </c>
      <c r="K4" s="219" t="s">
        <v>355</v>
      </c>
      <c r="L4" s="569" t="s">
        <v>356</v>
      </c>
      <c r="M4" s="569"/>
      <c r="N4" s="569"/>
      <c r="O4" s="565"/>
      <c r="P4" s="566"/>
      <c r="Q4" s="566"/>
    </row>
    <row r="5" spans="3:17" ht="29">
      <c r="C5" s="571"/>
      <c r="D5" s="220">
        <v>2021</v>
      </c>
      <c r="E5" s="221" t="s">
        <v>357</v>
      </c>
      <c r="F5" s="222">
        <v>2021</v>
      </c>
      <c r="G5" s="223" t="s">
        <v>357</v>
      </c>
      <c r="H5" s="219">
        <v>2021</v>
      </c>
      <c r="I5" s="219" t="s">
        <v>357</v>
      </c>
      <c r="J5" s="219">
        <v>2021</v>
      </c>
      <c r="K5" s="219">
        <v>2021</v>
      </c>
      <c r="L5" s="219">
        <v>2021</v>
      </c>
      <c r="M5" s="219" t="s">
        <v>358</v>
      </c>
      <c r="N5" s="224" t="s">
        <v>357</v>
      </c>
      <c r="O5" s="225">
        <v>2021</v>
      </c>
      <c r="P5" s="226" t="s">
        <v>357</v>
      </c>
      <c r="Q5" s="227" t="s">
        <v>359</v>
      </c>
    </row>
    <row r="6" spans="3:17">
      <c r="C6" s="228" t="s">
        <v>360</v>
      </c>
      <c r="D6" s="229">
        <v>20657</v>
      </c>
      <c r="E6" s="230">
        <v>0.21233640471858678</v>
      </c>
      <c r="F6" s="231">
        <v>407031.96000000479</v>
      </c>
      <c r="G6" s="232">
        <v>0.56629366968826178</v>
      </c>
      <c r="H6" s="233">
        <v>62028.895574999988</v>
      </c>
      <c r="I6" s="234">
        <v>-0.20032833178551557</v>
      </c>
      <c r="J6" s="235">
        <v>69941.055900000007</v>
      </c>
      <c r="K6" s="236">
        <v>5809.409999999998</v>
      </c>
      <c r="L6" s="233">
        <v>137779.36147499972</v>
      </c>
      <c r="M6" s="237">
        <v>0.25289371942928912</v>
      </c>
      <c r="N6" s="238">
        <v>-0.18145672261315626</v>
      </c>
      <c r="O6" s="239">
        <v>544811.32147500326</v>
      </c>
      <c r="P6" s="240">
        <v>0.27235245777625999</v>
      </c>
      <c r="Q6" s="241">
        <v>6.1150114741069579E-2</v>
      </c>
    </row>
    <row r="7" spans="3:17">
      <c r="C7" s="228" t="s">
        <v>361</v>
      </c>
      <c r="D7" s="242">
        <v>6653</v>
      </c>
      <c r="E7" s="243">
        <v>0.28834237025561582</v>
      </c>
      <c r="F7" s="244">
        <v>100311.06739999981</v>
      </c>
      <c r="G7" s="245">
        <v>0.75682334537435059</v>
      </c>
      <c r="H7" s="246">
        <v>14233.418200000002</v>
      </c>
      <c r="I7" s="247">
        <v>-0.23592667185825444</v>
      </c>
      <c r="J7" s="248">
        <v>14431.269999999986</v>
      </c>
      <c r="K7" s="249">
        <v>259.71999999999997</v>
      </c>
      <c r="L7" s="246">
        <v>28924.408199999973</v>
      </c>
      <c r="M7" s="250">
        <v>0.22381167450897699</v>
      </c>
      <c r="N7" s="251">
        <v>-0.18897784403642745</v>
      </c>
      <c r="O7" s="252">
        <v>129235.47559999971</v>
      </c>
      <c r="P7" s="253">
        <v>0.39319231014058781</v>
      </c>
      <c r="Q7" s="254">
        <v>6.0932250621177908E-2</v>
      </c>
    </row>
    <row r="8" spans="3:17">
      <c r="C8" s="228" t="s">
        <v>362</v>
      </c>
      <c r="D8" s="242">
        <v>3353</v>
      </c>
      <c r="E8" s="243">
        <v>3.9045553145336226E-2</v>
      </c>
      <c r="F8" s="244">
        <v>22611.654000000002</v>
      </c>
      <c r="G8" s="245">
        <v>0.19597338183308818</v>
      </c>
      <c r="H8" s="246">
        <v>3831.5409000000013</v>
      </c>
      <c r="I8" s="247">
        <v>-4.324002041199293E-2</v>
      </c>
      <c r="J8" s="248">
        <v>7037.428199999993</v>
      </c>
      <c r="K8" s="249">
        <v>653.89</v>
      </c>
      <c r="L8" s="246">
        <v>11522.859099999994</v>
      </c>
      <c r="M8" s="250">
        <v>0.33757209503011737</v>
      </c>
      <c r="N8" s="251">
        <v>-0.1301416218924058</v>
      </c>
      <c r="O8" s="252">
        <v>34134.513100000026</v>
      </c>
      <c r="P8" s="253">
        <v>6.1617457836685145E-2</v>
      </c>
      <c r="Q8" s="254">
        <v>0.10936307746034399</v>
      </c>
    </row>
    <row r="9" spans="3:17">
      <c r="C9" s="228" t="s">
        <v>363</v>
      </c>
      <c r="D9" s="242">
        <v>2805</v>
      </c>
      <c r="E9" s="243">
        <v>0.19769427839453457</v>
      </c>
      <c r="F9" s="244">
        <v>26302.119099999989</v>
      </c>
      <c r="G9" s="245">
        <v>0.18775594981661303</v>
      </c>
      <c r="H9" s="246">
        <v>417.68999999999988</v>
      </c>
      <c r="I9" s="247">
        <v>-0.43071901215049446</v>
      </c>
      <c r="J9" s="248">
        <v>1065.7200000000003</v>
      </c>
      <c r="K9" s="249">
        <v>69.039999999999992</v>
      </c>
      <c r="L9" s="246">
        <v>1552.4500000000005</v>
      </c>
      <c r="M9" s="250">
        <v>5.5734123706117571E-2</v>
      </c>
      <c r="N9" s="251">
        <v>-0.22226035203558897</v>
      </c>
      <c r="O9" s="252">
        <v>27854.569100000008</v>
      </c>
      <c r="P9" s="253">
        <v>0.15385291969071954</v>
      </c>
      <c r="Q9" s="254">
        <v>0.46113018955384499</v>
      </c>
    </row>
    <row r="10" spans="3:17">
      <c r="C10" s="255" t="s">
        <v>364</v>
      </c>
      <c r="D10" s="256">
        <v>21823</v>
      </c>
      <c r="E10" s="257">
        <v>0.21529208665144511</v>
      </c>
      <c r="F10" s="258">
        <v>556256.8004999999</v>
      </c>
      <c r="G10" s="259">
        <v>0.55371029661217064</v>
      </c>
      <c r="H10" s="260">
        <v>80511.544674999997</v>
      </c>
      <c r="I10" s="261">
        <v>-0.20234039325489339</v>
      </c>
      <c r="J10" s="262">
        <v>92475.474099999628</v>
      </c>
      <c r="K10" s="263">
        <v>6792.0600000000068</v>
      </c>
      <c r="L10" s="260">
        <v>179779.07877500079</v>
      </c>
      <c r="M10" s="264">
        <v>0.24425314558318045</v>
      </c>
      <c r="N10" s="265">
        <v>-0.17995109020874733</v>
      </c>
      <c r="O10" s="266">
        <v>736035.87927499996</v>
      </c>
      <c r="P10" s="267">
        <v>0.2750772785539965</v>
      </c>
      <c r="Q10" s="268">
        <v>6.4548108032392443E-2</v>
      </c>
    </row>
    <row r="11" spans="3:17">
      <c r="C11" s="228" t="s">
        <v>365</v>
      </c>
      <c r="D11" s="242">
        <v>29046</v>
      </c>
      <c r="E11" s="243">
        <v>0.22026635298071673</v>
      </c>
      <c r="F11" s="244">
        <v>815290.26540000679</v>
      </c>
      <c r="G11" s="245">
        <v>0.17310414682776892</v>
      </c>
      <c r="H11" s="246">
        <v>77292.632900000317</v>
      </c>
      <c r="I11" s="247">
        <v>0.15260088406621253</v>
      </c>
      <c r="J11" s="248">
        <v>71881.671100000021</v>
      </c>
      <c r="K11" s="249">
        <v>343.86239999999998</v>
      </c>
      <c r="L11" s="246">
        <v>149518.16640000028</v>
      </c>
      <c r="M11" s="250">
        <v>0.15497186951512276</v>
      </c>
      <c r="N11" s="251">
        <v>0.14693627265469725</v>
      </c>
      <c r="O11" s="252">
        <v>964808.43180000305</v>
      </c>
      <c r="P11" s="253">
        <v>0.16897095323844144</v>
      </c>
      <c r="Q11" s="254">
        <v>0.12195561499070211</v>
      </c>
    </row>
    <row r="12" spans="3:17">
      <c r="C12" s="228" t="s">
        <v>366</v>
      </c>
      <c r="D12" s="242">
        <v>26953</v>
      </c>
      <c r="E12" s="243">
        <v>0.21585167809455069</v>
      </c>
      <c r="F12" s="244">
        <v>538423.06016600085</v>
      </c>
      <c r="G12" s="245">
        <v>0.2279714539776056</v>
      </c>
      <c r="H12" s="246">
        <v>59040.70280000005</v>
      </c>
      <c r="I12" s="247">
        <v>4.5586917671623706E-2</v>
      </c>
      <c r="J12" s="248">
        <v>79671.199599999643</v>
      </c>
      <c r="K12" s="249">
        <v>515.9015999999998</v>
      </c>
      <c r="L12" s="246">
        <v>139227.80400000029</v>
      </c>
      <c r="M12" s="250">
        <v>0.20545654312910835</v>
      </c>
      <c r="N12" s="251">
        <v>5.2601552687917899E-2</v>
      </c>
      <c r="O12" s="252">
        <v>677650.8641660047</v>
      </c>
      <c r="P12" s="253">
        <v>0.187328802679356</v>
      </c>
      <c r="Q12" s="254">
        <v>0.14243828733043995</v>
      </c>
    </row>
    <row r="13" spans="3:17">
      <c r="C13" s="255" t="s">
        <v>367</v>
      </c>
      <c r="D13" s="256">
        <v>37280</v>
      </c>
      <c r="E13" s="257">
        <v>0.22659822985555886</v>
      </c>
      <c r="F13" s="258">
        <v>1353713.3255660066</v>
      </c>
      <c r="G13" s="259">
        <v>0.1943290799039942</v>
      </c>
      <c r="H13" s="260">
        <v>136333.33569999953</v>
      </c>
      <c r="I13" s="261">
        <v>0.10368230238974019</v>
      </c>
      <c r="J13" s="262">
        <v>151552.8707000002</v>
      </c>
      <c r="K13" s="263">
        <v>859.76399999999978</v>
      </c>
      <c r="L13" s="260">
        <v>288745.97039999958</v>
      </c>
      <c r="M13" s="264">
        <v>0.17580099008187083</v>
      </c>
      <c r="N13" s="265">
        <v>9.9426411089629629E-2</v>
      </c>
      <c r="O13" s="266">
        <v>1642459.2959660243</v>
      </c>
      <c r="P13" s="267">
        <v>0.17647585827416193</v>
      </c>
      <c r="Q13" s="268">
        <v>0.12964754931374484</v>
      </c>
    </row>
    <row r="14" spans="3:17">
      <c r="C14" s="255" t="s">
        <v>114</v>
      </c>
      <c r="D14" s="256">
        <v>13601</v>
      </c>
      <c r="E14" s="257">
        <v>0.27242960052390308</v>
      </c>
      <c r="F14" s="258">
        <v>45226.786236000567</v>
      </c>
      <c r="G14" s="259">
        <v>0.43464915063656423</v>
      </c>
      <c r="H14" s="260">
        <v>1625.4119249999969</v>
      </c>
      <c r="I14" s="261">
        <v>-0.28840104177953729</v>
      </c>
      <c r="J14" s="262">
        <v>1978.2700999999929</v>
      </c>
      <c r="K14" s="263">
        <v>89.283799999999999</v>
      </c>
      <c r="L14" s="260">
        <v>3692.9658250000075</v>
      </c>
      <c r="M14" s="264">
        <v>7.5490280907291929E-2</v>
      </c>
      <c r="N14" s="265">
        <v>-0.14346342782289545</v>
      </c>
      <c r="O14" s="266">
        <v>48919.752061000581</v>
      </c>
      <c r="P14" s="267">
        <v>0.36509540025370973</v>
      </c>
      <c r="Q14" s="268">
        <v>0.10886805592312564</v>
      </c>
    </row>
    <row r="15" spans="3:17">
      <c r="C15" s="255" t="s">
        <v>113</v>
      </c>
      <c r="D15" s="256">
        <v>14215</v>
      </c>
      <c r="E15" s="257">
        <v>0.2055805275209906</v>
      </c>
      <c r="F15" s="258">
        <v>46078.540399959667</v>
      </c>
      <c r="G15" s="259">
        <v>0.30805968050019622</v>
      </c>
      <c r="H15" s="260">
        <v>6135.5773499999923</v>
      </c>
      <c r="I15" s="261">
        <v>-3.4113017943401269E-3</v>
      </c>
      <c r="J15" s="262">
        <v>5697.7462000000151</v>
      </c>
      <c r="K15" s="263">
        <v>5257.4218000000037</v>
      </c>
      <c r="L15" s="260">
        <v>17090.745350000096</v>
      </c>
      <c r="M15" s="264">
        <v>0.27055467142132406</v>
      </c>
      <c r="N15" s="265">
        <v>-6.8676234581066774E-3</v>
      </c>
      <c r="O15" s="266">
        <v>63169.285749959774</v>
      </c>
      <c r="P15" s="267">
        <v>0.20470307648662453</v>
      </c>
      <c r="Q15" s="268">
        <v>0.16212633973246354</v>
      </c>
    </row>
    <row r="16" spans="3:17">
      <c r="C16" s="269" t="s">
        <v>368</v>
      </c>
      <c r="D16" s="270">
        <v>3140</v>
      </c>
      <c r="E16" s="257">
        <v>0.21752617293524623</v>
      </c>
      <c r="F16" s="271">
        <v>13353.977800000028</v>
      </c>
      <c r="G16" s="259">
        <v>0.25963034702250953</v>
      </c>
      <c r="H16" s="272">
        <v>2527.0299999999979</v>
      </c>
      <c r="I16" s="273">
        <v>0.14669285590697978</v>
      </c>
      <c r="J16" s="274">
        <v>2152.2215999999989</v>
      </c>
      <c r="K16" s="275">
        <v>1930.9422000000004</v>
      </c>
      <c r="L16" s="272">
        <v>6610.1937999999918</v>
      </c>
      <c r="M16" s="276">
        <v>0.33110283423931158</v>
      </c>
      <c r="N16" s="265">
        <v>0.4442600147646647</v>
      </c>
      <c r="O16" s="277">
        <v>19964.17160000006</v>
      </c>
      <c r="P16" s="267">
        <v>0.31530338713339562</v>
      </c>
      <c r="Q16" s="268">
        <v>0.49400370177913194</v>
      </c>
    </row>
    <row r="17" spans="3:17">
      <c r="C17" s="269" t="s">
        <v>369</v>
      </c>
      <c r="D17" s="270">
        <v>8348</v>
      </c>
      <c r="E17" s="257">
        <v>0.17379077615298089</v>
      </c>
      <c r="F17" s="271">
        <v>26786.915199960324</v>
      </c>
      <c r="G17" s="259">
        <v>0.33663652474349076</v>
      </c>
      <c r="H17" s="272">
        <v>2899.6488999999997</v>
      </c>
      <c r="I17" s="273">
        <v>-0.13936713386820609</v>
      </c>
      <c r="J17" s="274">
        <v>2962.6956999999957</v>
      </c>
      <c r="K17" s="275">
        <v>2880.9248999999968</v>
      </c>
      <c r="L17" s="272">
        <v>8743.2695000000294</v>
      </c>
      <c r="M17" s="276">
        <v>0.24608004641219325</v>
      </c>
      <c r="N17" s="265">
        <v>-0.21546290474586891</v>
      </c>
      <c r="O17" s="277">
        <v>35530.1846999603</v>
      </c>
      <c r="P17" s="267">
        <v>0.13933453037737067</v>
      </c>
      <c r="Q17" s="268">
        <v>0.29174037212477771</v>
      </c>
    </row>
    <row r="18" spans="3:17">
      <c r="C18" s="269" t="s">
        <v>370</v>
      </c>
      <c r="D18" s="270"/>
      <c r="E18" s="257"/>
      <c r="F18" s="271">
        <v>5937.6473999993141</v>
      </c>
      <c r="G18" s="259">
        <v>0.29513126492061875</v>
      </c>
      <c r="H18" s="272">
        <v>708.89844999999468</v>
      </c>
      <c r="I18" s="273">
        <v>0.2146596495315849</v>
      </c>
      <c r="J18" s="274">
        <v>582.82890000002044</v>
      </c>
      <c r="K18" s="275">
        <v>445.55470000000651</v>
      </c>
      <c r="L18" s="272">
        <v>1737.2820500000744</v>
      </c>
      <c r="M18" s="276">
        <v>0.22635804815120575</v>
      </c>
      <c r="N18" s="265">
        <v>0.16787147862749013</v>
      </c>
      <c r="O18" s="277">
        <v>7674.9294499994139</v>
      </c>
      <c r="P18" s="267">
        <v>0.26395502755618411</v>
      </c>
      <c r="Q18" s="268">
        <v>3.3746337114714038E-2</v>
      </c>
    </row>
    <row r="19" spans="3:17">
      <c r="C19" s="278" t="s">
        <v>371</v>
      </c>
      <c r="D19" s="242">
        <v>345</v>
      </c>
      <c r="E19" s="243">
        <v>0.5</v>
      </c>
      <c r="F19" s="244">
        <v>511.58680000000027</v>
      </c>
      <c r="G19" s="245">
        <v>0.28439646495648835</v>
      </c>
      <c r="H19" s="246">
        <v>84.960000000000008</v>
      </c>
      <c r="I19" s="247">
        <v>-8.290155440414515E-2</v>
      </c>
      <c r="J19" s="248">
        <v>74.332999999999998</v>
      </c>
      <c r="K19" s="249">
        <v>104.50699999999998</v>
      </c>
      <c r="L19" s="246">
        <v>263.79999999999984</v>
      </c>
      <c r="M19" s="250">
        <v>0.34021729541952478</v>
      </c>
      <c r="N19" s="251">
        <v>-6.8429470258427508E-2</v>
      </c>
      <c r="O19" s="252">
        <v>775.38679999999965</v>
      </c>
      <c r="P19" s="253">
        <v>0.13778696814083449</v>
      </c>
      <c r="Q19" s="254">
        <v>0.1653276759061833</v>
      </c>
    </row>
    <row r="20" spans="3:17">
      <c r="C20" s="278" t="s">
        <v>372</v>
      </c>
      <c r="D20" s="242">
        <v>694</v>
      </c>
      <c r="E20" s="243">
        <v>5.5471698113207548</v>
      </c>
      <c r="F20" s="244">
        <v>1294.0799999999986</v>
      </c>
      <c r="G20" s="245">
        <v>9.3361022364217146</v>
      </c>
      <c r="H20" s="246">
        <v>247.47700000000006</v>
      </c>
      <c r="I20" s="247">
        <v>1.346420783161089</v>
      </c>
      <c r="J20" s="248">
        <v>210.24299999999994</v>
      </c>
      <c r="K20" s="249">
        <v>118.705</v>
      </c>
      <c r="L20" s="246">
        <v>576.42500000000018</v>
      </c>
      <c r="M20" s="250">
        <v>0.30816544195284201</v>
      </c>
      <c r="N20" s="251">
        <v>2.6385872995833859</v>
      </c>
      <c r="O20" s="252">
        <v>1870.5049999999983</v>
      </c>
      <c r="P20" s="253">
        <v>5.595109653762071</v>
      </c>
      <c r="Q20" s="254">
        <v>0.11989648099480792</v>
      </c>
    </row>
    <row r="21" spans="3:17">
      <c r="C21" s="278" t="s">
        <v>373</v>
      </c>
      <c r="D21" s="242">
        <v>1817</v>
      </c>
      <c r="E21" s="243">
        <v>0.1160933660933661</v>
      </c>
      <c r="F21" s="244">
        <v>893.81049999999266</v>
      </c>
      <c r="G21" s="245">
        <v>0.28411491788398507</v>
      </c>
      <c r="H21" s="246">
        <v>70.04975000000006</v>
      </c>
      <c r="I21" s="247">
        <v>7.9958034885621476E-2</v>
      </c>
      <c r="J21" s="248">
        <v>92.345200000000048</v>
      </c>
      <c r="K21" s="249">
        <v>40.251000000000012</v>
      </c>
      <c r="L21" s="246">
        <v>202.64595000000003</v>
      </c>
      <c r="M21" s="250">
        <v>0.18481896841411438</v>
      </c>
      <c r="N21" s="251">
        <v>0.6595768465362345</v>
      </c>
      <c r="O21" s="252">
        <v>1096.4564499999894</v>
      </c>
      <c r="P21" s="253">
        <v>0.34015114180767886</v>
      </c>
      <c r="Q21" s="254">
        <v>0.32277198999116558</v>
      </c>
    </row>
    <row r="22" spans="3:17">
      <c r="C22" s="278" t="s">
        <v>374</v>
      </c>
      <c r="D22" s="242">
        <v>3145</v>
      </c>
      <c r="E22" s="243">
        <v>-3.8010769718086791E-3</v>
      </c>
      <c r="F22" s="244">
        <v>3238.170100000018</v>
      </c>
      <c r="G22" s="245">
        <v>-3.7699571382756612E-2</v>
      </c>
      <c r="H22" s="246">
        <v>306.41169999999977</v>
      </c>
      <c r="I22" s="247">
        <v>-4.4391377895097395E-2</v>
      </c>
      <c r="J22" s="248">
        <v>205.90769999999995</v>
      </c>
      <c r="K22" s="249">
        <v>182.09169999999989</v>
      </c>
      <c r="L22" s="246">
        <v>694.4111000000006</v>
      </c>
      <c r="M22" s="250">
        <v>0.17657896040391913</v>
      </c>
      <c r="N22" s="251">
        <v>-0.24835732331158974</v>
      </c>
      <c r="O22" s="252">
        <v>3932.5812000000219</v>
      </c>
      <c r="P22" s="253">
        <v>-8.3076796381009413E-2</v>
      </c>
      <c r="Q22" s="254" t="s">
        <v>64</v>
      </c>
    </row>
    <row r="23" spans="3:17">
      <c r="C23" s="255" t="s">
        <v>375</v>
      </c>
      <c r="D23" s="256">
        <v>11336</v>
      </c>
      <c r="E23" s="257">
        <v>0.40592831452313033</v>
      </c>
      <c r="F23" s="258">
        <v>90298.175799999837</v>
      </c>
      <c r="G23" s="259">
        <v>0.31537543309647725</v>
      </c>
      <c r="H23" s="260">
        <v>25776.327400000086</v>
      </c>
      <c r="I23" s="261">
        <v>0.22848344720125402</v>
      </c>
      <c r="J23" s="262">
        <v>25171.726100021464</v>
      </c>
      <c r="K23" s="263">
        <v>18622.052899999962</v>
      </c>
      <c r="L23" s="260">
        <v>69570.106400021526</v>
      </c>
      <c r="M23" s="264">
        <v>0.43517141388295033</v>
      </c>
      <c r="N23" s="265">
        <v>0.58321348954319474</v>
      </c>
      <c r="O23" s="266">
        <v>159868.28220002074</v>
      </c>
      <c r="P23" s="267">
        <v>0.41990845559019307</v>
      </c>
      <c r="Q23" s="268">
        <v>0.20085368091225103</v>
      </c>
    </row>
    <row r="24" spans="3:17">
      <c r="C24" s="255" t="s">
        <v>376</v>
      </c>
      <c r="D24" s="256">
        <v>4125</v>
      </c>
      <c r="E24" s="257">
        <v>0.26223990208078335</v>
      </c>
      <c r="F24" s="258">
        <v>9953.8241500001677</v>
      </c>
      <c r="G24" s="259">
        <v>0.20183249126902325</v>
      </c>
      <c r="H24" s="260">
        <v>2650.8810999999987</v>
      </c>
      <c r="I24" s="261">
        <v>2.377141877278258</v>
      </c>
      <c r="J24" s="262">
        <v>1330.2403999999983</v>
      </c>
      <c r="K24" s="263">
        <v>541.56559999999979</v>
      </c>
      <c r="L24" s="260">
        <v>4522.687100000021</v>
      </c>
      <c r="M24" s="264">
        <v>0.31241554141713163</v>
      </c>
      <c r="N24" s="265">
        <v>1.4800125835211628</v>
      </c>
      <c r="O24" s="266">
        <v>14476.511250000236</v>
      </c>
      <c r="P24" s="267">
        <v>0.43248670612996759</v>
      </c>
      <c r="Q24" s="268">
        <v>0.24527729536944878</v>
      </c>
    </row>
    <row r="25" spans="3:17">
      <c r="C25" s="255" t="s">
        <v>377</v>
      </c>
      <c r="D25" s="256">
        <v>25300</v>
      </c>
      <c r="E25" s="257">
        <v>0.19650035469378105</v>
      </c>
      <c r="F25" s="258">
        <v>90414.66062800042</v>
      </c>
      <c r="G25" s="259">
        <v>0.32739174362526058</v>
      </c>
      <c r="H25" s="260">
        <v>11075.460150000043</v>
      </c>
      <c r="I25" s="261">
        <v>-0.22773752882834908</v>
      </c>
      <c r="J25" s="262">
        <v>8852.9505000000227</v>
      </c>
      <c r="K25" s="263">
        <v>1281.8554999999988</v>
      </c>
      <c r="L25" s="260">
        <v>21210.266150000101</v>
      </c>
      <c r="M25" s="264">
        <v>0.19001370717297905</v>
      </c>
      <c r="N25" s="265">
        <v>-0.21187770815659143</v>
      </c>
      <c r="O25" s="266">
        <v>111624.92677799991</v>
      </c>
      <c r="P25" s="267">
        <v>0.17466622126020412</v>
      </c>
      <c r="Q25" s="268">
        <v>8.7494544003611799E-2</v>
      </c>
    </row>
    <row r="26" spans="3:17">
      <c r="C26" s="279" t="s">
        <v>109</v>
      </c>
      <c r="D26" s="280">
        <v>58413</v>
      </c>
      <c r="E26" s="292">
        <v>0.24222189141483955</v>
      </c>
      <c r="F26" s="281">
        <v>2191942.113280206</v>
      </c>
      <c r="G26" s="293">
        <v>0.28690577272689577</v>
      </c>
      <c r="H26" s="282">
        <v>264108.53830000287</v>
      </c>
      <c r="I26" s="283">
        <v>-1.8220760017170767E-2</v>
      </c>
      <c r="J26" s="284">
        <v>287059.27810002118</v>
      </c>
      <c r="K26" s="285">
        <v>33444.003600000055</v>
      </c>
      <c r="L26" s="282">
        <v>584611.82000002707</v>
      </c>
      <c r="M26" s="286">
        <v>0.21055302149647878</v>
      </c>
      <c r="N26" s="287">
        <v>1.4842142775238163E-2</v>
      </c>
      <c r="O26" s="288">
        <v>2776553.9332799548</v>
      </c>
      <c r="P26" s="294">
        <v>0.21814624224258258</v>
      </c>
      <c r="Q26" s="289">
        <v>0.10338902889183915</v>
      </c>
    </row>
    <row r="27" spans="3:17"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1" t="s">
        <v>378</v>
      </c>
    </row>
  </sheetData>
  <mergeCells count="7">
    <mergeCell ref="O3:Q4"/>
    <mergeCell ref="H4:I4"/>
    <mergeCell ref="L4:N4"/>
    <mergeCell ref="C3:C5"/>
    <mergeCell ref="D3:E4"/>
    <mergeCell ref="F3:G4"/>
    <mergeCell ref="H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5B95-89D7-4705-9A35-E1AEA886AEF7}">
  <sheetPr codeName="Feuil13"/>
  <dimension ref="B2:O18"/>
  <sheetViews>
    <sheetView workbookViewId="0">
      <selection activeCell="G11" sqref="G11"/>
    </sheetView>
  </sheetViews>
  <sheetFormatPr baseColWidth="10" defaultColWidth="11" defaultRowHeight="15.5"/>
  <cols>
    <col min="1" max="1" width="4.58203125" customWidth="1"/>
    <col min="5" max="6" width="8.83203125" customWidth="1"/>
  </cols>
  <sheetData>
    <row r="2" spans="2:15">
      <c r="B2" s="575" t="s">
        <v>379</v>
      </c>
      <c r="C2" s="576" t="s">
        <v>350</v>
      </c>
      <c r="D2" s="577"/>
      <c r="E2" s="577"/>
      <c r="F2" s="577"/>
      <c r="G2" s="577"/>
      <c r="H2" s="577"/>
      <c r="I2" s="576" t="s">
        <v>380</v>
      </c>
      <c r="J2" s="577"/>
      <c r="K2" s="577"/>
      <c r="L2" s="577"/>
      <c r="M2" s="577"/>
      <c r="N2" s="577"/>
      <c r="O2" s="578"/>
    </row>
    <row r="3" spans="2:15">
      <c r="B3" s="575"/>
      <c r="C3" s="579" t="s">
        <v>381</v>
      </c>
      <c r="D3" s="579"/>
      <c r="E3" s="580" t="s">
        <v>382</v>
      </c>
      <c r="F3" s="580"/>
      <c r="G3" s="572" t="s">
        <v>383</v>
      </c>
      <c r="H3" s="572"/>
      <c r="I3" s="573" t="s">
        <v>384</v>
      </c>
      <c r="J3" s="573"/>
      <c r="K3" s="581" t="s">
        <v>385</v>
      </c>
      <c r="L3" s="581"/>
      <c r="M3" s="582" t="s">
        <v>383</v>
      </c>
      <c r="N3" s="582"/>
      <c r="O3" s="574" t="s">
        <v>359</v>
      </c>
    </row>
    <row r="4" spans="2:15">
      <c r="B4" s="575"/>
      <c r="C4" s="351">
        <v>2021</v>
      </c>
      <c r="D4" s="352" t="s">
        <v>386</v>
      </c>
      <c r="E4" s="353">
        <v>2021</v>
      </c>
      <c r="F4" s="354" t="s">
        <v>386</v>
      </c>
      <c r="G4" s="220">
        <v>2021</v>
      </c>
      <c r="H4" s="355" t="s">
        <v>386</v>
      </c>
      <c r="I4" s="222">
        <v>2021</v>
      </c>
      <c r="J4" s="356" t="s">
        <v>386</v>
      </c>
      <c r="K4" s="357">
        <v>2021</v>
      </c>
      <c r="L4" s="358" t="s">
        <v>386</v>
      </c>
      <c r="M4" s="225">
        <v>2021</v>
      </c>
      <c r="N4" s="359" t="s">
        <v>386</v>
      </c>
      <c r="O4" s="574"/>
    </row>
    <row r="5" spans="2:15">
      <c r="B5" s="360" t="s">
        <v>387</v>
      </c>
      <c r="C5" s="361">
        <v>4896</v>
      </c>
      <c r="D5" s="362">
        <v>2.4482109227871938E-2</v>
      </c>
      <c r="E5" s="363">
        <v>1703</v>
      </c>
      <c r="F5" s="364">
        <v>0.15850340136054422</v>
      </c>
      <c r="G5" s="361">
        <v>6599</v>
      </c>
      <c r="H5" s="362">
        <v>5.6008961433829413E-2</v>
      </c>
      <c r="I5" s="365">
        <v>164881</v>
      </c>
      <c r="J5" s="366">
        <v>3.1698710148454611E-3</v>
      </c>
      <c r="K5" s="367">
        <v>65458</v>
      </c>
      <c r="L5" s="368">
        <v>0.13524106833159902</v>
      </c>
      <c r="M5" s="369">
        <v>230339</v>
      </c>
      <c r="N5" s="370">
        <v>3.7469597333573551E-2</v>
      </c>
      <c r="O5" s="371">
        <v>5.7297075707143361E-2</v>
      </c>
    </row>
    <row r="6" spans="2:15">
      <c r="B6" s="360" t="s">
        <v>388</v>
      </c>
      <c r="C6" s="361">
        <v>3885</v>
      </c>
      <c r="D6" s="362">
        <v>5.142083897158322E-2</v>
      </c>
      <c r="E6" s="363">
        <v>1337</v>
      </c>
      <c r="F6" s="364">
        <v>6.7039106145251395E-2</v>
      </c>
      <c r="G6" s="361">
        <v>5222</v>
      </c>
      <c r="H6" s="362">
        <v>5.5375909458367019E-2</v>
      </c>
      <c r="I6" s="365">
        <v>190894</v>
      </c>
      <c r="J6" s="366">
        <v>5.3510524398724051E-2</v>
      </c>
      <c r="K6" s="367">
        <v>100863</v>
      </c>
      <c r="L6" s="368">
        <v>9.9599899702377703E-2</v>
      </c>
      <c r="M6" s="369">
        <v>291757</v>
      </c>
      <c r="N6" s="370">
        <v>6.900064120179536E-2</v>
      </c>
      <c r="O6" s="371">
        <v>8.4447208952839206E-2</v>
      </c>
    </row>
    <row r="7" spans="2:15">
      <c r="B7" s="372" t="s">
        <v>389</v>
      </c>
      <c r="C7" s="373">
        <v>8234</v>
      </c>
      <c r="D7" s="374">
        <v>3.7811948575749939E-2</v>
      </c>
      <c r="E7" s="375">
        <v>2709</v>
      </c>
      <c r="F7" s="376">
        <v>0.12220381110190555</v>
      </c>
      <c r="G7" s="377">
        <v>10943</v>
      </c>
      <c r="H7" s="378">
        <v>5.7499033629686898E-2</v>
      </c>
      <c r="I7" s="379">
        <v>355775</v>
      </c>
      <c r="J7" s="380">
        <v>2.9566671875633034E-2</v>
      </c>
      <c r="K7" s="381">
        <v>166321</v>
      </c>
      <c r="L7" s="382">
        <v>0.11335658390623013</v>
      </c>
      <c r="M7" s="383">
        <v>522096</v>
      </c>
      <c r="N7" s="384">
        <v>5.4856600228308197E-2</v>
      </c>
      <c r="O7" s="385">
        <v>6.9845740199949505E-2</v>
      </c>
    </row>
    <row r="8" spans="2:15">
      <c r="B8" s="360" t="s">
        <v>390</v>
      </c>
      <c r="C8" s="361">
        <v>2085</v>
      </c>
      <c r="D8" s="362">
        <v>4.8265460030165915E-2</v>
      </c>
      <c r="E8" s="363">
        <v>357</v>
      </c>
      <c r="F8" s="364">
        <v>0.1939799331103679</v>
      </c>
      <c r="G8" s="361">
        <v>2442</v>
      </c>
      <c r="H8" s="362">
        <v>6.7307692307692304E-2</v>
      </c>
      <c r="I8" s="365">
        <v>230656</v>
      </c>
      <c r="J8" s="366">
        <v>5.0207395198266169E-2</v>
      </c>
      <c r="K8" s="367">
        <v>31292</v>
      </c>
      <c r="L8" s="368">
        <v>0.18858966080449729</v>
      </c>
      <c r="M8" s="369">
        <v>261948</v>
      </c>
      <c r="N8" s="370">
        <v>6.5019759631804064E-2</v>
      </c>
      <c r="O8" s="371">
        <v>7.7415488062644519E-2</v>
      </c>
    </row>
    <row r="9" spans="2:15">
      <c r="B9" s="360" t="s">
        <v>391</v>
      </c>
      <c r="C9" s="361">
        <v>722</v>
      </c>
      <c r="D9" s="362">
        <v>6.1764705882352944E-2</v>
      </c>
      <c r="E9" s="363">
        <v>49</v>
      </c>
      <c r="F9" s="364">
        <v>0.53125</v>
      </c>
      <c r="G9" s="361">
        <v>771</v>
      </c>
      <c r="H9" s="362">
        <v>8.2865168539325837E-2</v>
      </c>
      <c r="I9" s="365">
        <v>158447</v>
      </c>
      <c r="J9" s="366">
        <v>3.429660624179956E-2</v>
      </c>
      <c r="K9" s="367">
        <v>5433</v>
      </c>
      <c r="L9" s="368">
        <v>1.0409466566491359</v>
      </c>
      <c r="M9" s="369">
        <v>163880</v>
      </c>
      <c r="N9" s="370">
        <v>5.1490167142536333E-2</v>
      </c>
      <c r="O9" s="371">
        <v>0.1348373773027588</v>
      </c>
    </row>
    <row r="10" spans="2:15">
      <c r="B10" s="372" t="s">
        <v>392</v>
      </c>
      <c r="C10" s="373">
        <v>2791</v>
      </c>
      <c r="D10" s="374">
        <v>5.1620195930670687E-2</v>
      </c>
      <c r="E10" s="375">
        <v>400</v>
      </c>
      <c r="F10" s="376">
        <v>0.22324159021406728</v>
      </c>
      <c r="G10" s="377">
        <v>3191</v>
      </c>
      <c r="H10" s="378">
        <v>7.0446159007044609E-2</v>
      </c>
      <c r="I10" s="379">
        <v>389103</v>
      </c>
      <c r="J10" s="380">
        <v>4.3669633229798673E-2</v>
      </c>
      <c r="K10" s="381">
        <v>36725</v>
      </c>
      <c r="L10" s="382">
        <v>0.26685984338887164</v>
      </c>
      <c r="M10" s="383">
        <v>425828</v>
      </c>
      <c r="N10" s="384">
        <v>5.9771882800620194E-2</v>
      </c>
      <c r="O10" s="385">
        <v>9.2590345753713693E-2</v>
      </c>
    </row>
    <row r="11" spans="2:15">
      <c r="B11" s="386" t="s">
        <v>393</v>
      </c>
      <c r="C11" s="387">
        <v>1283</v>
      </c>
      <c r="D11" s="388">
        <v>4.6492659053833603E-2</v>
      </c>
      <c r="E11" s="389">
        <v>164</v>
      </c>
      <c r="F11" s="390">
        <v>0.25190839694656486</v>
      </c>
      <c r="G11" s="360">
        <v>1447</v>
      </c>
      <c r="H11" s="391">
        <v>6.6322770817980839E-2</v>
      </c>
      <c r="I11" s="392">
        <v>99601</v>
      </c>
      <c r="J11" s="393">
        <v>6.6391862955032119E-2</v>
      </c>
      <c r="K11" s="394">
        <v>12003</v>
      </c>
      <c r="L11" s="395">
        <v>0.2759647071329861</v>
      </c>
      <c r="M11" s="396">
        <v>111604</v>
      </c>
      <c r="N11" s="397">
        <v>8.5568103339266788E-2</v>
      </c>
      <c r="O11" s="398">
        <v>0.11696840498963462</v>
      </c>
    </row>
    <row r="12" spans="2:15">
      <c r="B12" s="386" t="s">
        <v>394</v>
      </c>
      <c r="C12" s="387">
        <v>652</v>
      </c>
      <c r="D12" s="388">
        <v>1.7160686427457099E-2</v>
      </c>
      <c r="E12" s="389">
        <v>51</v>
      </c>
      <c r="F12" s="399">
        <v>0.21428571428571427</v>
      </c>
      <c r="G12" s="360">
        <v>703</v>
      </c>
      <c r="H12" s="400">
        <v>2.9282576866764276E-2</v>
      </c>
      <c r="I12" s="392">
        <v>18267</v>
      </c>
      <c r="J12" s="393">
        <v>1.8511290772233065E-2</v>
      </c>
      <c r="K12" s="394">
        <v>1018</v>
      </c>
      <c r="L12" s="401">
        <v>0.1976470588235294</v>
      </c>
      <c r="M12" s="396">
        <v>19285</v>
      </c>
      <c r="N12" s="402">
        <v>2.6616981634282673E-2</v>
      </c>
      <c r="O12" s="398">
        <v>1.8793475443257057E-2</v>
      </c>
    </row>
    <row r="13" spans="2:15">
      <c r="B13" s="386" t="s">
        <v>395</v>
      </c>
      <c r="C13" s="387">
        <v>970</v>
      </c>
      <c r="D13" s="388">
        <v>3.301384451544196E-2</v>
      </c>
      <c r="E13" s="403" t="s">
        <v>333</v>
      </c>
      <c r="F13" s="399" t="s">
        <v>333</v>
      </c>
      <c r="G13" s="360">
        <v>1011</v>
      </c>
      <c r="H13" s="400">
        <v>4.7668393782383418E-2</v>
      </c>
      <c r="I13" s="392">
        <v>284006</v>
      </c>
      <c r="J13" s="393">
        <v>0.10032931695788617</v>
      </c>
      <c r="K13" s="404" t="s">
        <v>333</v>
      </c>
      <c r="L13" s="401" t="s">
        <v>333</v>
      </c>
      <c r="M13" s="405">
        <v>284006</v>
      </c>
      <c r="N13" s="402">
        <v>7.8529736791138019E-2</v>
      </c>
      <c r="O13" s="398">
        <v>5.1822782237058308E-2</v>
      </c>
    </row>
    <row r="14" spans="2:15">
      <c r="B14" s="386" t="s">
        <v>396</v>
      </c>
      <c r="C14" s="387">
        <v>1051</v>
      </c>
      <c r="D14" s="406">
        <v>1.8410852713178296E-2</v>
      </c>
      <c r="E14" s="403" t="s">
        <v>333</v>
      </c>
      <c r="F14" s="399" t="s">
        <v>333</v>
      </c>
      <c r="G14" s="407">
        <v>1051</v>
      </c>
      <c r="H14" s="400">
        <v>1.8410852713178296E-2</v>
      </c>
      <c r="I14" s="392">
        <v>14870598</v>
      </c>
      <c r="J14" s="408">
        <v>3.8731605340891435E-2</v>
      </c>
      <c r="K14" s="404" t="s">
        <v>333</v>
      </c>
      <c r="L14" s="401" t="s">
        <v>333</v>
      </c>
      <c r="M14" s="405">
        <v>14870598</v>
      </c>
      <c r="N14" s="409">
        <v>3.8731605340891435E-2</v>
      </c>
      <c r="O14" s="398">
        <v>9.4368562000253842E-2</v>
      </c>
    </row>
    <row r="15" spans="2:15">
      <c r="B15" s="386" t="s">
        <v>397</v>
      </c>
      <c r="C15" s="387">
        <v>2645</v>
      </c>
      <c r="D15" s="406">
        <v>8.3572306431790255E-2</v>
      </c>
      <c r="E15" s="403" t="s">
        <v>333</v>
      </c>
      <c r="F15" s="399" t="s">
        <v>333</v>
      </c>
      <c r="G15" s="407">
        <v>2645</v>
      </c>
      <c r="H15" s="400">
        <v>8.3572306431790255E-2</v>
      </c>
      <c r="I15" s="392">
        <v>9536193</v>
      </c>
      <c r="J15" s="408">
        <v>7.5561153312973722E-2</v>
      </c>
      <c r="K15" s="404" t="s">
        <v>333</v>
      </c>
      <c r="L15" s="401" t="s">
        <v>333</v>
      </c>
      <c r="M15" s="405">
        <v>9536193</v>
      </c>
      <c r="N15" s="409">
        <v>7.5561153312973722E-2</v>
      </c>
      <c r="O15" s="398">
        <v>0.20065634928984744</v>
      </c>
    </row>
    <row r="16" spans="2:15">
      <c r="B16" s="386" t="s">
        <v>398</v>
      </c>
      <c r="C16" s="387">
        <v>1076</v>
      </c>
      <c r="D16" s="388">
        <v>0.1278825995807128</v>
      </c>
      <c r="E16" s="403">
        <v>203</v>
      </c>
      <c r="F16" s="399">
        <v>0.23780487804878048</v>
      </c>
      <c r="G16" s="407">
        <v>1279</v>
      </c>
      <c r="H16" s="400">
        <v>0.14400715563506261</v>
      </c>
      <c r="I16" s="392">
        <v>211012.33</v>
      </c>
      <c r="J16" s="393">
        <v>0.16939322567416285</v>
      </c>
      <c r="K16" s="404">
        <v>28646</v>
      </c>
      <c r="L16" s="401">
        <v>-8.2006088767825669E-2</v>
      </c>
      <c r="M16" s="405">
        <v>239658.33</v>
      </c>
      <c r="N16" s="402">
        <v>0.13232788883586652</v>
      </c>
      <c r="O16" s="398">
        <v>0.22988499914629443</v>
      </c>
    </row>
    <row r="17" spans="2:15"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410"/>
      <c r="N17" s="410"/>
      <c r="O17" s="411" t="s">
        <v>399</v>
      </c>
    </row>
    <row r="18" spans="2:15"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411" t="s">
        <v>400</v>
      </c>
    </row>
  </sheetData>
  <mergeCells count="10">
    <mergeCell ref="O3:O4"/>
    <mergeCell ref="B2:B4"/>
    <mergeCell ref="C2:H2"/>
    <mergeCell ref="I2:O2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8FD0-016A-4D65-A86C-0FE9F9855568}">
  <sheetPr codeName="Feuil14"/>
  <dimension ref="B2:V22"/>
  <sheetViews>
    <sheetView zoomScaleNormal="100" workbookViewId="0">
      <selection activeCell="T3" sqref="T3"/>
    </sheetView>
  </sheetViews>
  <sheetFormatPr baseColWidth="10" defaultColWidth="11" defaultRowHeight="15.5"/>
  <cols>
    <col min="2" max="2" width="27.5" customWidth="1"/>
    <col min="3" max="3" width="8.25" customWidth="1"/>
    <col min="4" max="4" width="7" customWidth="1"/>
    <col min="5" max="5" width="10.33203125" customWidth="1"/>
    <col min="6" max="6" width="7" customWidth="1"/>
    <col min="7" max="7" width="8.75" bestFit="1" customWidth="1"/>
    <col min="8" max="8" width="7.75" customWidth="1"/>
    <col min="9" max="9" width="8.75" customWidth="1"/>
    <col min="10" max="10" width="7.75" customWidth="1"/>
    <col min="11" max="11" width="8.58203125" bestFit="1" customWidth="1"/>
    <col min="12" max="12" width="8.75" bestFit="1" customWidth="1"/>
    <col min="13" max="13" width="8.75" customWidth="1"/>
    <col min="14" max="14" width="4.58203125" customWidth="1"/>
    <col min="15" max="15" width="11" customWidth="1"/>
    <col min="16" max="16" width="8.58203125" customWidth="1"/>
    <col min="17" max="17" width="7.25" customWidth="1"/>
    <col min="18" max="18" width="6" customWidth="1"/>
    <col min="19" max="19" width="9.08203125" customWidth="1"/>
    <col min="20" max="20" width="7.75" bestFit="1" customWidth="1"/>
    <col min="21" max="21" width="6.25" customWidth="1"/>
    <col min="22" max="22" width="6" customWidth="1"/>
  </cols>
  <sheetData>
    <row r="2" spans="2:22" ht="33.75" customHeight="1">
      <c r="B2" s="584" t="s">
        <v>401</v>
      </c>
      <c r="C2" s="572" t="s">
        <v>350</v>
      </c>
      <c r="D2" s="572"/>
      <c r="E2" s="573" t="s">
        <v>351</v>
      </c>
      <c r="F2" s="573"/>
      <c r="G2" s="569" t="s">
        <v>352</v>
      </c>
      <c r="H2" s="569"/>
      <c r="I2" s="569"/>
      <c r="J2" s="569"/>
      <c r="K2" s="569"/>
      <c r="L2" s="569"/>
      <c r="M2" s="569"/>
      <c r="N2" s="569"/>
      <c r="O2" s="565" t="s">
        <v>353</v>
      </c>
      <c r="P2" s="566"/>
      <c r="Q2" s="566"/>
      <c r="R2" s="585"/>
      <c r="S2" s="583" t="s">
        <v>402</v>
      </c>
      <c r="T2" s="572" t="s">
        <v>403</v>
      </c>
      <c r="U2" s="572"/>
      <c r="V2" s="572"/>
    </row>
    <row r="3" spans="2:22" ht="43.5">
      <c r="B3" s="584"/>
      <c r="C3" s="220">
        <v>2021</v>
      </c>
      <c r="D3" s="295" t="s">
        <v>357</v>
      </c>
      <c r="E3" s="222">
        <v>2021</v>
      </c>
      <c r="F3" s="296" t="s">
        <v>357</v>
      </c>
      <c r="G3" s="219" t="s">
        <v>182</v>
      </c>
      <c r="H3" s="219" t="s">
        <v>404</v>
      </c>
      <c r="I3" s="219" t="s">
        <v>354</v>
      </c>
      <c r="J3" s="219" t="s">
        <v>355</v>
      </c>
      <c r="K3" s="219" t="s">
        <v>405</v>
      </c>
      <c r="L3" s="219" t="s">
        <v>47</v>
      </c>
      <c r="M3" s="219" t="s">
        <v>358</v>
      </c>
      <c r="N3" s="297" t="s">
        <v>357</v>
      </c>
      <c r="O3" s="225">
        <v>2021</v>
      </c>
      <c r="P3" s="226" t="s">
        <v>406</v>
      </c>
      <c r="Q3" s="298" t="s">
        <v>407</v>
      </c>
      <c r="R3" s="299" t="s">
        <v>408</v>
      </c>
      <c r="S3" s="583"/>
      <c r="T3" s="220" t="s">
        <v>409</v>
      </c>
      <c r="U3" s="221" t="s">
        <v>357</v>
      </c>
      <c r="V3" s="221" t="s">
        <v>408</v>
      </c>
    </row>
    <row r="4" spans="2:22">
      <c r="B4" s="300" t="s">
        <v>410</v>
      </c>
      <c r="C4" s="301">
        <v>7874</v>
      </c>
      <c r="D4" s="302">
        <v>8.2485565026120422E-2</v>
      </c>
      <c r="E4" s="301">
        <v>264319.76529999776</v>
      </c>
      <c r="F4" s="303">
        <v>5.9838962314725908E-2</v>
      </c>
      <c r="G4" s="301">
        <v>21273.629900000025</v>
      </c>
      <c r="H4" s="304">
        <v>-5.8504430175739919E-2</v>
      </c>
      <c r="I4" s="301">
        <v>24978.135999999984</v>
      </c>
      <c r="J4" s="301">
        <v>3012.7513999999992</v>
      </c>
      <c r="K4" s="301">
        <v>27990.887399999985</v>
      </c>
      <c r="L4" s="301">
        <v>49264.517300000036</v>
      </c>
      <c r="M4" s="304">
        <v>0.15710136009221032</v>
      </c>
      <c r="N4" s="303">
        <v>1.2127899006213931E-2</v>
      </c>
      <c r="O4" s="301">
        <v>313584.28259999998</v>
      </c>
      <c r="P4" s="301">
        <v>15513.923099998967</v>
      </c>
      <c r="Q4" s="305">
        <v>5.2047855835188853E-2</v>
      </c>
      <c r="R4" s="303">
        <v>0.1129301196336866</v>
      </c>
      <c r="S4" s="305">
        <v>0.11022472862478619</v>
      </c>
      <c r="T4" s="301">
        <v>3933</v>
      </c>
      <c r="U4" s="330">
        <v>0.13310285220397589</v>
      </c>
      <c r="V4" s="331">
        <v>0.13453973249409915</v>
      </c>
    </row>
    <row r="5" spans="2:22">
      <c r="B5" s="306" t="s">
        <v>411</v>
      </c>
      <c r="C5" s="307">
        <v>3404</v>
      </c>
      <c r="D5" s="308">
        <v>0.1267792121813969</v>
      </c>
      <c r="E5" s="307">
        <v>186781.77859999961</v>
      </c>
      <c r="F5" s="309">
        <v>0.16403547287980594</v>
      </c>
      <c r="G5" s="307">
        <v>24436.706699999908</v>
      </c>
      <c r="H5" s="310">
        <v>-2.9804249491722334E-2</v>
      </c>
      <c r="I5" s="307">
        <v>28224.039199999952</v>
      </c>
      <c r="J5" s="307">
        <v>2685.3019000000018</v>
      </c>
      <c r="K5" s="307">
        <v>30909.341099999954</v>
      </c>
      <c r="L5" s="307">
        <v>55346.047800000029</v>
      </c>
      <c r="M5" s="310">
        <v>0.22858193799075119</v>
      </c>
      <c r="N5" s="309">
        <v>-5.357090487746724E-2</v>
      </c>
      <c r="O5" s="307">
        <v>242127.82639999938</v>
      </c>
      <c r="P5" s="307">
        <v>23188.460299998085</v>
      </c>
      <c r="Q5" s="311">
        <v>0.10591270411099427</v>
      </c>
      <c r="R5" s="309">
        <v>8.7196731211414469E-2</v>
      </c>
      <c r="S5" s="311">
        <v>0.10116585424348436</v>
      </c>
      <c r="T5" s="307">
        <v>1312</v>
      </c>
      <c r="U5" s="332">
        <v>0.13103448275862073</v>
      </c>
      <c r="V5" s="333">
        <v>4.4880785413744739E-2</v>
      </c>
    </row>
    <row r="6" spans="2:22">
      <c r="B6" s="312" t="s">
        <v>412</v>
      </c>
      <c r="C6" s="313">
        <v>3934</v>
      </c>
      <c r="D6" s="314">
        <v>7.7513010134209803E-2</v>
      </c>
      <c r="E6" s="313">
        <v>139194.87196600079</v>
      </c>
      <c r="F6" s="315">
        <v>0.11604673079975383</v>
      </c>
      <c r="G6" s="313">
        <v>12326.086199999996</v>
      </c>
      <c r="H6" s="316">
        <v>-5.4174518820215067E-2</v>
      </c>
      <c r="I6" s="313">
        <v>14521.233400000023</v>
      </c>
      <c r="J6" s="313">
        <v>559.96410000000003</v>
      </c>
      <c r="K6" s="313">
        <v>15081.197500000022</v>
      </c>
      <c r="L6" s="313">
        <v>27407.283699999938</v>
      </c>
      <c r="M6" s="316">
        <v>0.16450737741320259</v>
      </c>
      <c r="N6" s="315">
        <v>-8.5726255323689229E-2</v>
      </c>
      <c r="O6" s="313">
        <v>166602.15566600091</v>
      </c>
      <c r="P6" s="313">
        <v>11903.681400002271</v>
      </c>
      <c r="Q6" s="317">
        <v>7.6947632848235498E-2</v>
      </c>
      <c r="R6" s="315">
        <v>5.9997909380524427E-2</v>
      </c>
      <c r="S6" s="317">
        <v>0.10273334731006811</v>
      </c>
      <c r="T6" s="313">
        <v>2227</v>
      </c>
      <c r="U6" s="334">
        <v>0.13680449208779999</v>
      </c>
      <c r="V6" s="335">
        <v>7.6181028289946287E-2</v>
      </c>
    </row>
    <row r="7" spans="2:22">
      <c r="B7" s="306" t="s">
        <v>413</v>
      </c>
      <c r="C7" s="307">
        <v>1921</v>
      </c>
      <c r="D7" s="308">
        <v>0.11686046511627907</v>
      </c>
      <c r="E7" s="307">
        <v>82712.091299999767</v>
      </c>
      <c r="F7" s="309">
        <v>0.16920401695603557</v>
      </c>
      <c r="G7" s="307">
        <v>11447.054299999991</v>
      </c>
      <c r="H7" s="310">
        <v>-0.2313500741766823</v>
      </c>
      <c r="I7" s="307">
        <v>14926.060499999994</v>
      </c>
      <c r="J7" s="307">
        <v>1120.6054000000001</v>
      </c>
      <c r="K7" s="307">
        <v>16046.665899999995</v>
      </c>
      <c r="L7" s="307">
        <v>27493.720200000032</v>
      </c>
      <c r="M7" s="310">
        <v>0.24947613765359383</v>
      </c>
      <c r="N7" s="309">
        <v>-4.3572043677679702E-2</v>
      </c>
      <c r="O7" s="307">
        <v>110205.81150000007</v>
      </c>
      <c r="P7" s="307">
        <v>10717.335299999439</v>
      </c>
      <c r="Q7" s="311">
        <v>0.10772438888755813</v>
      </c>
      <c r="R7" s="309">
        <v>3.9688071652805863E-2</v>
      </c>
      <c r="S7" s="311">
        <v>4.7485311999103802E-2</v>
      </c>
      <c r="T7" s="307">
        <v>1034</v>
      </c>
      <c r="U7" s="332">
        <v>0.10117145899893498</v>
      </c>
      <c r="V7" s="333">
        <v>3.5370984845893343E-2</v>
      </c>
    </row>
    <row r="8" spans="2:22">
      <c r="B8" s="312" t="s">
        <v>414</v>
      </c>
      <c r="C8" s="313">
        <v>596</v>
      </c>
      <c r="D8" s="314">
        <v>6.4285714285714279E-2</v>
      </c>
      <c r="E8" s="313">
        <v>30934.441099999982</v>
      </c>
      <c r="F8" s="315">
        <v>0.23440401410617956</v>
      </c>
      <c r="G8" s="313">
        <v>5539.1971999999996</v>
      </c>
      <c r="H8" s="316">
        <v>1.1435776728811828</v>
      </c>
      <c r="I8" s="313">
        <v>2186.6179999999995</v>
      </c>
      <c r="J8" s="313">
        <v>338.15919999999988</v>
      </c>
      <c r="K8" s="313">
        <v>2524.7771999999995</v>
      </c>
      <c r="L8" s="313">
        <v>8063.9744000000082</v>
      </c>
      <c r="M8" s="316">
        <v>0.20677697533634423</v>
      </c>
      <c r="N8" s="315">
        <v>0.27265608444933226</v>
      </c>
      <c r="O8" s="313">
        <v>38998.415500000017</v>
      </c>
      <c r="P8" s="313">
        <v>7601.8572000000895</v>
      </c>
      <c r="Q8" s="317">
        <v>0.2421239018418177</v>
      </c>
      <c r="R8" s="315">
        <v>1.404437649560699E-2</v>
      </c>
      <c r="S8" s="317">
        <v>0.22492640858677043</v>
      </c>
      <c r="T8" s="313">
        <v>151</v>
      </c>
      <c r="U8" s="334">
        <v>0.15267175572519087</v>
      </c>
      <c r="V8" s="335">
        <v>5.1653952724660486E-3</v>
      </c>
    </row>
    <row r="9" spans="2:22">
      <c r="B9" s="306" t="s">
        <v>415</v>
      </c>
      <c r="C9" s="307">
        <v>4047</v>
      </c>
      <c r="D9" s="308">
        <v>0.11518324607329843</v>
      </c>
      <c r="E9" s="307">
        <v>173647.83890000041</v>
      </c>
      <c r="F9" s="309">
        <v>0.19185462056723346</v>
      </c>
      <c r="G9" s="307">
        <v>22352.365200000004</v>
      </c>
      <c r="H9" s="310">
        <v>-0.34783045129208734</v>
      </c>
      <c r="I9" s="307">
        <v>34798.136700000097</v>
      </c>
      <c r="J9" s="307">
        <v>2227.7956999999979</v>
      </c>
      <c r="K9" s="307">
        <v>37025.932400000092</v>
      </c>
      <c r="L9" s="307">
        <v>59378.297600000122</v>
      </c>
      <c r="M9" s="310">
        <v>0.2548138955219757</v>
      </c>
      <c r="N9" s="309">
        <v>-8.4780924504611138E-2</v>
      </c>
      <c r="O9" s="307">
        <v>233026.13649999793</v>
      </c>
      <c r="P9" s="307">
        <v>22451.86929999906</v>
      </c>
      <c r="Q9" s="311">
        <v>0.10662209394595572</v>
      </c>
      <c r="R9" s="309">
        <v>8.3918968305845026E-2</v>
      </c>
      <c r="S9" s="311">
        <v>7.755824003812839E-2</v>
      </c>
      <c r="T9" s="307">
        <v>1971</v>
      </c>
      <c r="U9" s="332">
        <v>0.19309927360774815</v>
      </c>
      <c r="V9" s="333">
        <v>6.7423801867752195E-2</v>
      </c>
    </row>
    <row r="10" spans="2:22">
      <c r="B10" s="312" t="s">
        <v>416</v>
      </c>
      <c r="C10" s="313">
        <v>1463</v>
      </c>
      <c r="D10" s="314">
        <v>8.6117297698589459E-2</v>
      </c>
      <c r="E10" s="313">
        <v>45106.23660000004</v>
      </c>
      <c r="F10" s="315">
        <v>0.21270620578807206</v>
      </c>
      <c r="G10" s="313">
        <v>5929.0149000000038</v>
      </c>
      <c r="H10" s="316">
        <v>-0.21323628885883483</v>
      </c>
      <c r="I10" s="313">
        <v>7677.9973999999966</v>
      </c>
      <c r="J10" s="313">
        <v>513.82220000000018</v>
      </c>
      <c r="K10" s="313">
        <v>8191.8195999999971</v>
      </c>
      <c r="L10" s="313">
        <v>14120.834500000028</v>
      </c>
      <c r="M10" s="316">
        <v>0.23841858524724571</v>
      </c>
      <c r="N10" s="315">
        <v>-8.6423345850640779E-2</v>
      </c>
      <c r="O10" s="313">
        <v>59227.071099999979</v>
      </c>
      <c r="P10" s="313">
        <v>6575.7269000001761</v>
      </c>
      <c r="Q10" s="317">
        <v>0.12489190921739469</v>
      </c>
      <c r="R10" s="315">
        <v>2.1329258499245524E-2</v>
      </c>
      <c r="S10" s="317">
        <v>2.783404912156039E-2</v>
      </c>
      <c r="T10" s="313">
        <v>1682</v>
      </c>
      <c r="U10" s="334">
        <v>0.11317008603573786</v>
      </c>
      <c r="V10" s="335">
        <v>5.7537714227072143E-2</v>
      </c>
    </row>
    <row r="11" spans="2:22">
      <c r="B11" s="306" t="s">
        <v>417</v>
      </c>
      <c r="C11" s="307">
        <v>648</v>
      </c>
      <c r="D11" s="308">
        <v>8.9075630252100843E-2</v>
      </c>
      <c r="E11" s="307">
        <v>28489.398099999988</v>
      </c>
      <c r="F11" s="309">
        <v>0.3018788656685823</v>
      </c>
      <c r="G11" s="307">
        <v>4176.8170000000018</v>
      </c>
      <c r="H11" s="310">
        <v>-0.34329874376994685</v>
      </c>
      <c r="I11" s="307">
        <v>7021.0420000000031</v>
      </c>
      <c r="J11" s="307">
        <v>327.52999999999986</v>
      </c>
      <c r="K11" s="307">
        <v>7348.5720000000028</v>
      </c>
      <c r="L11" s="307">
        <v>11525.388999999999</v>
      </c>
      <c r="M11" s="310">
        <v>0.28802824743755717</v>
      </c>
      <c r="N11" s="309">
        <v>-0.15242651546907388</v>
      </c>
      <c r="O11" s="307">
        <v>40014.787100000096</v>
      </c>
      <c r="P11" s="307">
        <v>4533.3930000000983</v>
      </c>
      <c r="Q11" s="311">
        <v>0.12776817582824623</v>
      </c>
      <c r="R11" s="309">
        <v>1.4410399197474034E-2</v>
      </c>
      <c r="S11" s="311">
        <v>7.1345792421241241E-2</v>
      </c>
      <c r="T11" s="307">
        <v>3759</v>
      </c>
      <c r="U11" s="332">
        <v>0.14324817518248167</v>
      </c>
      <c r="V11" s="333">
        <v>0.12858755516026407</v>
      </c>
    </row>
    <row r="12" spans="2:22">
      <c r="B12" s="312" t="s">
        <v>418</v>
      </c>
      <c r="C12" s="313">
        <v>2345</v>
      </c>
      <c r="D12" s="314">
        <v>7.1265417999086339E-2</v>
      </c>
      <c r="E12" s="313">
        <v>106886.33499999998</v>
      </c>
      <c r="F12" s="315">
        <v>0.10332101071059904</v>
      </c>
      <c r="G12" s="313">
        <v>11747.170100000003</v>
      </c>
      <c r="H12" s="316">
        <v>-0.10720316856128587</v>
      </c>
      <c r="I12" s="313">
        <v>13504.599400000012</v>
      </c>
      <c r="J12" s="313">
        <v>727.42299999999955</v>
      </c>
      <c r="K12" s="313">
        <v>14232.022400000011</v>
      </c>
      <c r="L12" s="313">
        <v>25979.192500000005</v>
      </c>
      <c r="M12" s="316">
        <v>0.19552996920137972</v>
      </c>
      <c r="N12" s="315">
        <v>-2.0657707748415678E-2</v>
      </c>
      <c r="O12" s="313">
        <v>132865.52749999968</v>
      </c>
      <c r="P12" s="313">
        <v>9461.4298999999446</v>
      </c>
      <c r="Q12" s="317">
        <v>7.6670305800282959E-2</v>
      </c>
      <c r="R12" s="315">
        <v>4.7848443778373995E-2</v>
      </c>
      <c r="S12" s="317">
        <v>6.7652194556887743E-2</v>
      </c>
      <c r="T12" s="313">
        <v>1247</v>
      </c>
      <c r="U12" s="334">
        <v>0.11938958707360858</v>
      </c>
      <c r="V12" s="335">
        <v>4.2657270892484521E-2</v>
      </c>
    </row>
    <row r="13" spans="2:22">
      <c r="B13" s="306" t="s">
        <v>419</v>
      </c>
      <c r="C13" s="307">
        <v>8799</v>
      </c>
      <c r="D13" s="308">
        <v>9.7953581232842521E-2</v>
      </c>
      <c r="E13" s="307">
        <v>271162.13793599908</v>
      </c>
      <c r="F13" s="309">
        <v>0.10655168656999822</v>
      </c>
      <c r="G13" s="307">
        <v>42353.522399999922</v>
      </c>
      <c r="H13" s="310">
        <v>0.11306610350853918</v>
      </c>
      <c r="I13" s="307">
        <v>40677.276999999878</v>
      </c>
      <c r="J13" s="307">
        <v>5951.3358000000007</v>
      </c>
      <c r="K13" s="307">
        <v>46628.612799999879</v>
      </c>
      <c r="L13" s="307">
        <v>88982.135200000062</v>
      </c>
      <c r="M13" s="310">
        <v>0.24707358088795114</v>
      </c>
      <c r="N13" s="309">
        <v>6.1509067470716668E-2</v>
      </c>
      <c r="O13" s="307">
        <v>360144.27313600079</v>
      </c>
      <c r="P13" s="307">
        <v>31266.712900000508</v>
      </c>
      <c r="Q13" s="311">
        <v>9.5070982883610933E-2</v>
      </c>
      <c r="R13" s="309">
        <v>0.12969762232157128</v>
      </c>
      <c r="S13" s="311">
        <v>9.2248652207189641E-2</v>
      </c>
      <c r="T13" s="307">
        <v>3265</v>
      </c>
      <c r="U13" s="332">
        <v>0.12353750860289048</v>
      </c>
      <c r="V13" s="333">
        <v>0.11168884479868642</v>
      </c>
    </row>
    <row r="14" spans="2:22">
      <c r="B14" s="312" t="s">
        <v>420</v>
      </c>
      <c r="C14" s="313">
        <v>13265</v>
      </c>
      <c r="D14" s="314">
        <v>0.10818713450292397</v>
      </c>
      <c r="E14" s="313">
        <v>478937.90160000225</v>
      </c>
      <c r="F14" s="315">
        <v>0.10604763065735215</v>
      </c>
      <c r="G14" s="313">
        <v>64009.836399999978</v>
      </c>
      <c r="H14" s="316">
        <v>8.2552936132487265E-2</v>
      </c>
      <c r="I14" s="313">
        <v>54762.017200000017</v>
      </c>
      <c r="J14" s="313">
        <v>10574.921600000005</v>
      </c>
      <c r="K14" s="313">
        <v>65336.938800000018</v>
      </c>
      <c r="L14" s="313">
        <v>129346.77519999944</v>
      </c>
      <c r="M14" s="316">
        <v>0.2126418437506121</v>
      </c>
      <c r="N14" s="315">
        <v>5.067719872578208E-2</v>
      </c>
      <c r="O14" s="313">
        <v>608284.67680001061</v>
      </c>
      <c r="P14" s="313">
        <v>52159.24130000791</v>
      </c>
      <c r="Q14" s="317">
        <v>9.3790425631426921E-2</v>
      </c>
      <c r="R14" s="315">
        <v>0.21905964403830613</v>
      </c>
      <c r="S14" s="317">
        <v>0.19380801620088822</v>
      </c>
      <c r="T14" s="313">
        <v>3522</v>
      </c>
      <c r="U14" s="334">
        <v>0.14835343984349536</v>
      </c>
      <c r="V14" s="335">
        <v>0.12048027913659221</v>
      </c>
    </row>
    <row r="15" spans="2:22">
      <c r="B15" s="306" t="s">
        <v>421</v>
      </c>
      <c r="C15" s="307">
        <v>4251</v>
      </c>
      <c r="D15" s="308">
        <v>6.4080100125156442E-2</v>
      </c>
      <c r="E15" s="307">
        <v>214224.29847800115</v>
      </c>
      <c r="F15" s="309">
        <v>0.11940121004968893</v>
      </c>
      <c r="G15" s="307">
        <v>17538.796099999989</v>
      </c>
      <c r="H15" s="310">
        <v>-0.20537904788850536</v>
      </c>
      <c r="I15" s="307">
        <v>23955.49719999998</v>
      </c>
      <c r="J15" s="307">
        <v>1149.9511000000002</v>
      </c>
      <c r="K15" s="307">
        <v>25105.448299999982</v>
      </c>
      <c r="L15" s="307">
        <v>42644.244400000032</v>
      </c>
      <c r="M15" s="310">
        <v>0.16601583020717989</v>
      </c>
      <c r="N15" s="309">
        <v>-0.18100202149836311</v>
      </c>
      <c r="O15" s="307">
        <v>256868.54287800167</v>
      </c>
      <c r="P15" s="307">
        <v>13425.729778001987</v>
      </c>
      <c r="Q15" s="311">
        <v>5.5149419311413657E-2</v>
      </c>
      <c r="R15" s="309">
        <v>9.250525899075622E-2</v>
      </c>
      <c r="S15" s="311">
        <v>0.12364655325058493</v>
      </c>
      <c r="T15" s="307">
        <v>2175</v>
      </c>
      <c r="U15" s="332">
        <v>0.13695765812859384</v>
      </c>
      <c r="V15" s="333">
        <v>7.4402216672938115E-2</v>
      </c>
    </row>
    <row r="16" spans="2:22">
      <c r="B16" s="312" t="s">
        <v>422</v>
      </c>
      <c r="C16" s="313">
        <v>4915</v>
      </c>
      <c r="D16" s="314">
        <v>9.7343156954677379E-2</v>
      </c>
      <c r="E16" s="313">
        <v>162869.58879995998</v>
      </c>
      <c r="F16" s="315">
        <v>0.10177383423944326</v>
      </c>
      <c r="G16" s="313">
        <v>20291.475300000042</v>
      </c>
      <c r="H16" s="316">
        <v>7.3339210193883453E-2</v>
      </c>
      <c r="I16" s="313">
        <v>19405.557500021459</v>
      </c>
      <c r="J16" s="313">
        <v>4115.6191999999992</v>
      </c>
      <c r="K16" s="313">
        <v>23521.17670002146</v>
      </c>
      <c r="L16" s="313">
        <v>43812.652000021415</v>
      </c>
      <c r="M16" s="316">
        <v>0.21198072863174419</v>
      </c>
      <c r="N16" s="315">
        <v>0.11789398561959705</v>
      </c>
      <c r="O16" s="313">
        <v>206682.24079998021</v>
      </c>
      <c r="P16" s="313">
        <v>19665.222200052114</v>
      </c>
      <c r="Q16" s="317">
        <v>0.10515204630718926</v>
      </c>
      <c r="R16" s="315">
        <v>7.4431824153230658E-2</v>
      </c>
      <c r="S16" s="317">
        <v>0.35838841544719208</v>
      </c>
      <c r="T16" s="313">
        <v>2706</v>
      </c>
      <c r="U16" s="334">
        <v>0.10313901345291487</v>
      </c>
      <c r="V16" s="335">
        <v>9.2566619915848525E-2</v>
      </c>
    </row>
    <row r="17" spans="2:22">
      <c r="B17" s="306" t="s">
        <v>423</v>
      </c>
      <c r="C17" s="307">
        <v>104</v>
      </c>
      <c r="D17" s="308">
        <v>6.1224489795918366E-2</v>
      </c>
      <c r="E17" s="307">
        <v>3710.4990000000003</v>
      </c>
      <c r="F17" s="309">
        <v>4.9448689284759539E-2</v>
      </c>
      <c r="G17" s="307">
        <v>122.22099999999999</v>
      </c>
      <c r="H17" s="310">
        <v>3.0307697381439214</v>
      </c>
      <c r="I17" s="307">
        <v>22.280000000000005</v>
      </c>
      <c r="J17" s="307">
        <v>44.91</v>
      </c>
      <c r="K17" s="307">
        <v>67.19</v>
      </c>
      <c r="L17" s="307">
        <v>189.41100000000006</v>
      </c>
      <c r="M17" s="310">
        <v>4.856804387793566E-2</v>
      </c>
      <c r="N17" s="309">
        <v>0.22611194904227702</v>
      </c>
      <c r="O17" s="307">
        <v>3899.91</v>
      </c>
      <c r="P17" s="307">
        <v>209.76399999999694</v>
      </c>
      <c r="Q17" s="311">
        <v>5.6844363339552631E-2</v>
      </c>
      <c r="R17" s="309">
        <v>1.4044623002435223E-3</v>
      </c>
      <c r="S17" s="311">
        <v>0.12046426144436893</v>
      </c>
      <c r="T17" s="307">
        <v>24</v>
      </c>
      <c r="U17" s="332">
        <v>9.0909090909090828E-2</v>
      </c>
      <c r="V17" s="333">
        <v>8.2098997708069646E-4</v>
      </c>
    </row>
    <row r="18" spans="2:22">
      <c r="B18" s="312" t="s">
        <v>424</v>
      </c>
      <c r="C18" s="313">
        <v>488</v>
      </c>
      <c r="D18" s="314">
        <v>0.19901719901719903</v>
      </c>
      <c r="E18" s="313">
        <v>1742.4926000000009</v>
      </c>
      <c r="F18" s="315">
        <v>0.13960982733055799</v>
      </c>
      <c r="G18" s="313">
        <v>220.49859999999998</v>
      </c>
      <c r="H18" s="316">
        <v>0.19674504989454444</v>
      </c>
      <c r="I18" s="313">
        <v>100.83859999999999</v>
      </c>
      <c r="J18" s="313">
        <v>33.170000000000009</v>
      </c>
      <c r="K18" s="313">
        <v>134.0086</v>
      </c>
      <c r="L18" s="313">
        <v>354.50720000000018</v>
      </c>
      <c r="M18" s="316">
        <v>0.16905447487405598</v>
      </c>
      <c r="N18" s="315">
        <v>-7.9605139152049115E-2</v>
      </c>
      <c r="O18" s="313">
        <v>2096.9997999999987</v>
      </c>
      <c r="P18" s="313">
        <v>182.80560000000128</v>
      </c>
      <c r="Q18" s="317">
        <v>9.5500028158063341E-2</v>
      </c>
      <c r="R18" s="315">
        <v>7.551859306287079E-4</v>
      </c>
      <c r="S18" s="317">
        <v>4.9999995231282755E-2</v>
      </c>
      <c r="T18" s="313">
        <v>119</v>
      </c>
      <c r="U18" s="334">
        <v>8.4745762711864181E-3</v>
      </c>
      <c r="V18" s="335">
        <v>4.0707419696917871E-3</v>
      </c>
    </row>
    <row r="19" spans="2:22">
      <c r="B19" s="306" t="s">
        <v>425</v>
      </c>
      <c r="C19" s="307">
        <v>225</v>
      </c>
      <c r="D19" s="308">
        <v>0.24309392265193369</v>
      </c>
      <c r="E19" s="307">
        <v>740.60199999999975</v>
      </c>
      <c r="F19" s="309">
        <v>0.59240823680934351</v>
      </c>
      <c r="G19" s="307">
        <v>310.24699999999996</v>
      </c>
      <c r="H19" s="310">
        <v>0.19902222222222266</v>
      </c>
      <c r="I19" s="307">
        <v>215.52</v>
      </c>
      <c r="J19" s="307">
        <v>32.152999999999999</v>
      </c>
      <c r="K19" s="307">
        <v>247.673</v>
      </c>
      <c r="L19" s="307">
        <v>557.9200000000003</v>
      </c>
      <c r="M19" s="310">
        <v>0.42965771854462237</v>
      </c>
      <c r="N19" s="309">
        <v>0.4181534418028896</v>
      </c>
      <c r="O19" s="307">
        <v>1298.5220000000004</v>
      </c>
      <c r="P19" s="307">
        <v>440.02599999999984</v>
      </c>
      <c r="Q19" s="311">
        <v>0.51255451394065854</v>
      </c>
      <c r="R19" s="309">
        <v>4.6763263640361437E-4</v>
      </c>
      <c r="S19" s="311">
        <v>4.3561407628568569E-2</v>
      </c>
      <c r="T19" s="307">
        <v>45</v>
      </c>
      <c r="U19" s="332">
        <v>0.21621621621621623</v>
      </c>
      <c r="V19" s="333">
        <v>1.5393562070263058E-3</v>
      </c>
    </row>
    <row r="20" spans="2:22">
      <c r="B20" s="312" t="s">
        <v>426</v>
      </c>
      <c r="C20" s="313">
        <v>118</v>
      </c>
      <c r="D20" s="314">
        <v>0.10280373831775701</v>
      </c>
      <c r="E20" s="313">
        <v>596.37899999999991</v>
      </c>
      <c r="F20" s="315">
        <v>0.19383483902480078</v>
      </c>
      <c r="G20" s="313">
        <v>23.63</v>
      </c>
      <c r="H20" s="316">
        <v>-0.77282777980734108</v>
      </c>
      <c r="I20" s="313">
        <v>86.00800000000001</v>
      </c>
      <c r="J20" s="313">
        <v>24.78</v>
      </c>
      <c r="K20" s="313">
        <v>110.78800000000001</v>
      </c>
      <c r="L20" s="313">
        <v>134.41799999999998</v>
      </c>
      <c r="M20" s="316">
        <v>0.18393343158223141</v>
      </c>
      <c r="N20" s="315">
        <v>-0.2658685512676271</v>
      </c>
      <c r="O20" s="313">
        <v>730.79700000000003</v>
      </c>
      <c r="P20" s="313">
        <v>48.150000000000318</v>
      </c>
      <c r="Q20" s="317">
        <v>7.0534258555300669E-2</v>
      </c>
      <c r="R20" s="315">
        <v>2.6317962097357768E-4</v>
      </c>
      <c r="S20" s="317">
        <v>3.1725504666811379E-2</v>
      </c>
      <c r="T20" s="313">
        <v>60</v>
      </c>
      <c r="U20" s="334">
        <v>0.13207547169811318</v>
      </c>
      <c r="V20" s="335">
        <v>2.0524749427017412E-3</v>
      </c>
    </row>
    <row r="21" spans="2:22">
      <c r="B21" s="306" t="s">
        <v>427</v>
      </c>
      <c r="C21" s="307">
        <v>14</v>
      </c>
      <c r="D21" s="308">
        <v>0.16666666666666666</v>
      </c>
      <c r="E21" s="307">
        <v>96.26</v>
      </c>
      <c r="F21" s="309">
        <v>0.11129069498960979</v>
      </c>
      <c r="G21" s="307">
        <v>9.9499999999999993</v>
      </c>
      <c r="H21" s="310" t="e">
        <v>#DIV/0!</v>
      </c>
      <c r="I21" s="307">
        <v>2.5</v>
      </c>
      <c r="J21" s="307">
        <v>3.54</v>
      </c>
      <c r="K21" s="307">
        <v>6.04</v>
      </c>
      <c r="L21" s="307">
        <v>15.99</v>
      </c>
      <c r="M21" s="310">
        <v>0.14244988864142538</v>
      </c>
      <c r="N21" s="309">
        <v>30.98</v>
      </c>
      <c r="O21" s="307">
        <v>112.25000000000001</v>
      </c>
      <c r="P21" s="307">
        <v>25.13000000000001</v>
      </c>
      <c r="Q21" s="311">
        <v>0.28845270890725444</v>
      </c>
      <c r="R21" s="309">
        <v>4.0424238816366379E-5</v>
      </c>
      <c r="S21" s="311">
        <v>5.6125000000000003E-3</v>
      </c>
      <c r="T21" s="307">
        <v>0</v>
      </c>
      <c r="U21" s="332" t="s">
        <v>333</v>
      </c>
      <c r="V21" s="333">
        <v>0</v>
      </c>
    </row>
    <row r="22" spans="2:22">
      <c r="B22" s="318" t="s">
        <v>379</v>
      </c>
      <c r="C22" s="319">
        <v>58413</v>
      </c>
      <c r="D22" s="320">
        <v>9.693714672024939E-2</v>
      </c>
      <c r="E22" s="321">
        <v>2192182.0382802524</v>
      </c>
      <c r="F22" s="322">
        <v>0.12106628570012723</v>
      </c>
      <c r="G22" s="323">
        <v>264108.21829999925</v>
      </c>
      <c r="H22" s="324">
        <v>-5.1176782530060749E-2</v>
      </c>
      <c r="I22" s="323">
        <v>287065.35810002038</v>
      </c>
      <c r="J22" s="323">
        <v>33443.733600000087</v>
      </c>
      <c r="K22" s="323">
        <v>320509.09170002048</v>
      </c>
      <c r="L22" s="323">
        <v>584617.31000002206</v>
      </c>
      <c r="M22" s="324">
        <v>0.21053638980510098</v>
      </c>
      <c r="N22" s="325">
        <v>-1.244590279783889E-2</v>
      </c>
      <c r="O22" s="326">
        <v>2776799.3482799698</v>
      </c>
      <c r="P22" s="326">
        <v>229370.52017793339</v>
      </c>
      <c r="Q22" s="327">
        <v>9.0040011186034219E-2</v>
      </c>
      <c r="R22" s="328">
        <v>1</v>
      </c>
      <c r="S22" s="329">
        <v>0.10339816727673523</v>
      </c>
      <c r="T22" s="319">
        <v>29233</v>
      </c>
      <c r="U22" s="336">
        <v>0.13328164372940488</v>
      </c>
      <c r="V22" s="337">
        <v>1</v>
      </c>
    </row>
  </sheetData>
  <mergeCells count="7">
    <mergeCell ref="T2:V2"/>
    <mergeCell ref="S2:S3"/>
    <mergeCell ref="B2:B3"/>
    <mergeCell ref="C2:D2"/>
    <mergeCell ref="E2:F2"/>
    <mergeCell ref="G2:N2"/>
    <mergeCell ref="O2:R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ED83E-3400-4FB7-BD3F-11CF365F84B7}">
  <sheetPr codeName="Feuil15"/>
  <dimension ref="A1:S104"/>
  <sheetViews>
    <sheetView zoomScaleNormal="100" workbookViewId="0">
      <selection activeCell="W5" sqref="W5"/>
    </sheetView>
  </sheetViews>
  <sheetFormatPr baseColWidth="10" defaultColWidth="11" defaultRowHeight="15.5"/>
  <cols>
    <col min="1" max="1" width="4.08203125" bestFit="1" customWidth="1"/>
    <col min="2" max="2" width="18" style="451" customWidth="1"/>
    <col min="3" max="3" width="7.75" customWidth="1"/>
    <col min="4" max="4" width="1.33203125" customWidth="1"/>
    <col min="5" max="5" width="4.08203125" style="417" bestFit="1" customWidth="1"/>
    <col min="6" max="6" width="16.25" style="451" bestFit="1" customWidth="1"/>
    <col min="7" max="7" width="8" bestFit="1" customWidth="1"/>
    <col min="8" max="8" width="1" customWidth="1"/>
    <col min="9" max="9" width="4.08203125" customWidth="1"/>
    <col min="10" max="10" width="17.5" style="451" customWidth="1"/>
    <col min="11" max="11" width="6.5" bestFit="1" customWidth="1"/>
    <col min="12" max="12" width="0.75" customWidth="1"/>
    <col min="13" max="13" width="4.08203125" bestFit="1" customWidth="1"/>
    <col min="14" max="14" width="17.33203125" style="451" customWidth="1"/>
    <col min="15" max="15" width="6.25" bestFit="1" customWidth="1"/>
    <col min="16" max="16" width="0.5" customWidth="1"/>
    <col min="17" max="17" width="4.08203125" bestFit="1" customWidth="1"/>
    <col min="18" max="18" width="17.5" style="451" customWidth="1"/>
    <col min="19" max="19" width="5.58203125" customWidth="1"/>
  </cols>
  <sheetData>
    <row r="1" spans="1:19">
      <c r="A1" s="412"/>
      <c r="B1" s="448"/>
      <c r="C1" s="119"/>
      <c r="D1" s="119"/>
      <c r="E1" s="416"/>
      <c r="F1" s="448"/>
      <c r="G1" s="119"/>
      <c r="H1" s="119"/>
      <c r="I1" s="412"/>
      <c r="J1" s="448"/>
      <c r="K1" s="119"/>
      <c r="L1" s="119"/>
      <c r="M1" s="412"/>
      <c r="N1" s="448"/>
      <c r="O1" s="119"/>
      <c r="P1" s="119"/>
      <c r="Q1" s="412"/>
      <c r="R1" s="448"/>
      <c r="S1" s="413" t="s">
        <v>428</v>
      </c>
    </row>
    <row r="2" spans="1:19">
      <c r="A2" s="586" t="s">
        <v>429</v>
      </c>
      <c r="B2" s="587"/>
      <c r="C2" s="588"/>
      <c r="D2" s="414"/>
      <c r="E2" s="589" t="s">
        <v>430</v>
      </c>
      <c r="F2" s="590"/>
      <c r="G2" s="591"/>
      <c r="H2" s="415"/>
      <c r="I2" s="592" t="s">
        <v>431</v>
      </c>
      <c r="J2" s="593"/>
      <c r="K2" s="594"/>
      <c r="L2" s="414"/>
      <c r="M2" s="595" t="s">
        <v>432</v>
      </c>
      <c r="N2" s="596"/>
      <c r="O2" s="597"/>
      <c r="P2" s="415"/>
      <c r="Q2" s="598" t="s">
        <v>433</v>
      </c>
      <c r="R2" s="599"/>
      <c r="S2" s="600"/>
    </row>
    <row r="3" spans="1:19">
      <c r="A3" s="601" t="s">
        <v>379</v>
      </c>
      <c r="B3" s="601"/>
      <c r="C3" s="418">
        <v>58413</v>
      </c>
      <c r="D3" s="419"/>
      <c r="E3" s="602" t="s">
        <v>379</v>
      </c>
      <c r="F3" s="602"/>
      <c r="G3" s="420">
        <v>2776799.3482799698</v>
      </c>
      <c r="H3" s="421"/>
      <c r="I3" s="603" t="s">
        <v>379</v>
      </c>
      <c r="J3" s="603"/>
      <c r="K3" s="422">
        <v>584617.31000002206</v>
      </c>
      <c r="L3" s="419"/>
      <c r="M3" s="604" t="s">
        <v>379</v>
      </c>
      <c r="N3" s="604"/>
      <c r="O3" s="423">
        <v>0.10339816727673523</v>
      </c>
      <c r="P3" s="419"/>
      <c r="Q3" s="605" t="s">
        <v>379</v>
      </c>
      <c r="R3" s="605"/>
      <c r="S3" s="424">
        <v>29233</v>
      </c>
    </row>
    <row r="4" spans="1:19">
      <c r="A4" s="425" t="s">
        <v>434</v>
      </c>
      <c r="B4" s="449" t="s">
        <v>435</v>
      </c>
      <c r="C4" s="426">
        <v>1971</v>
      </c>
      <c r="D4" s="427"/>
      <c r="E4" s="428" t="s">
        <v>434</v>
      </c>
      <c r="F4" s="452" t="s">
        <v>435</v>
      </c>
      <c r="G4" s="429">
        <v>116560.81000000074</v>
      </c>
      <c r="H4" s="427"/>
      <c r="I4" s="430" t="s">
        <v>434</v>
      </c>
      <c r="J4" s="454" t="s">
        <v>435</v>
      </c>
      <c r="K4" s="431">
        <v>28922.971700000056</v>
      </c>
      <c r="L4" s="427"/>
      <c r="M4" s="432" t="s">
        <v>436</v>
      </c>
      <c r="N4" s="456" t="s">
        <v>437</v>
      </c>
      <c r="O4" s="433">
        <v>0.42703370148110315</v>
      </c>
      <c r="P4" s="427"/>
      <c r="Q4" s="434" t="s">
        <v>438</v>
      </c>
      <c r="R4" s="458" t="s">
        <v>439</v>
      </c>
      <c r="S4" s="435">
        <v>1140</v>
      </c>
    </row>
    <row r="5" spans="1:19">
      <c r="A5" s="436" t="s">
        <v>440</v>
      </c>
      <c r="B5" s="450" t="s">
        <v>441</v>
      </c>
      <c r="C5" s="426">
        <v>1729</v>
      </c>
      <c r="D5" s="437"/>
      <c r="E5" s="438" t="s">
        <v>442</v>
      </c>
      <c r="F5" s="453" t="s">
        <v>443</v>
      </c>
      <c r="G5" s="439">
        <v>86162.574249999889</v>
      </c>
      <c r="H5" s="437"/>
      <c r="I5" s="440" t="s">
        <v>444</v>
      </c>
      <c r="J5" s="455" t="s">
        <v>445</v>
      </c>
      <c r="K5" s="441">
        <v>20842.317199999987</v>
      </c>
      <c r="L5" s="437"/>
      <c r="M5" s="432" t="s">
        <v>446</v>
      </c>
      <c r="N5" s="456" t="s">
        <v>447</v>
      </c>
      <c r="O5" s="433">
        <v>0.42683684796573845</v>
      </c>
      <c r="P5" s="437"/>
      <c r="Q5" s="442" t="s">
        <v>448</v>
      </c>
      <c r="R5" s="459" t="s">
        <v>449</v>
      </c>
      <c r="S5" s="435">
        <v>905</v>
      </c>
    </row>
    <row r="6" spans="1:19">
      <c r="A6" s="436" t="s">
        <v>444</v>
      </c>
      <c r="B6" s="450" t="s">
        <v>445</v>
      </c>
      <c r="C6" s="426">
        <v>1649</v>
      </c>
      <c r="D6" s="437"/>
      <c r="E6" s="438" t="s">
        <v>450</v>
      </c>
      <c r="F6" s="453" t="s">
        <v>451</v>
      </c>
      <c r="G6" s="439">
        <v>76117.539599999945</v>
      </c>
      <c r="H6" s="437"/>
      <c r="I6" s="440" t="s">
        <v>452</v>
      </c>
      <c r="J6" s="455" t="s">
        <v>453</v>
      </c>
      <c r="K6" s="441">
        <v>17098.839099999987</v>
      </c>
      <c r="L6" s="437"/>
      <c r="M6" s="432" t="s">
        <v>448</v>
      </c>
      <c r="N6" s="456" t="s">
        <v>449</v>
      </c>
      <c r="O6" s="433">
        <v>0.4032431337667749</v>
      </c>
      <c r="P6" s="437"/>
      <c r="Q6" s="442" t="s">
        <v>444</v>
      </c>
      <c r="R6" s="459" t="s">
        <v>445</v>
      </c>
      <c r="S6" s="435">
        <v>881</v>
      </c>
    </row>
    <row r="7" spans="1:19">
      <c r="A7" s="436" t="s">
        <v>454</v>
      </c>
      <c r="B7" s="450" t="s">
        <v>455</v>
      </c>
      <c r="C7" s="426">
        <v>1564</v>
      </c>
      <c r="D7" s="437"/>
      <c r="E7" s="438" t="s">
        <v>456</v>
      </c>
      <c r="F7" s="453" t="s">
        <v>457</v>
      </c>
      <c r="G7" s="439">
        <v>65356.572399999735</v>
      </c>
      <c r="H7" s="437"/>
      <c r="I7" s="440" t="s">
        <v>456</v>
      </c>
      <c r="J7" s="455" t="s">
        <v>457</v>
      </c>
      <c r="K7" s="441">
        <v>15129.304699999962</v>
      </c>
      <c r="L7" s="437"/>
      <c r="M7" s="432" t="s">
        <v>458</v>
      </c>
      <c r="N7" s="456" t="s">
        <v>459</v>
      </c>
      <c r="O7" s="433">
        <v>0.39053849092383108</v>
      </c>
      <c r="P7" s="437"/>
      <c r="Q7" s="442" t="s">
        <v>442</v>
      </c>
      <c r="R7" s="459" t="s">
        <v>443</v>
      </c>
      <c r="S7" s="435">
        <v>815</v>
      </c>
    </row>
    <row r="8" spans="1:19">
      <c r="A8" s="436" t="s">
        <v>460</v>
      </c>
      <c r="B8" s="450" t="s">
        <v>461</v>
      </c>
      <c r="C8" s="426">
        <v>1490</v>
      </c>
      <c r="D8" s="437"/>
      <c r="E8" s="438" t="s">
        <v>440</v>
      </c>
      <c r="F8" s="453" t="s">
        <v>441</v>
      </c>
      <c r="G8" s="439">
        <v>60437.715799999656</v>
      </c>
      <c r="H8" s="437"/>
      <c r="I8" s="440" t="s">
        <v>454</v>
      </c>
      <c r="J8" s="455" t="s">
        <v>455</v>
      </c>
      <c r="K8" s="441">
        <v>14774.602100000013</v>
      </c>
      <c r="L8" s="437"/>
      <c r="M8" s="432" t="s">
        <v>440</v>
      </c>
      <c r="N8" s="456" t="s">
        <v>441</v>
      </c>
      <c r="O8" s="433">
        <v>0.32248755836103354</v>
      </c>
      <c r="P8" s="437"/>
      <c r="Q8" s="442" t="s">
        <v>462</v>
      </c>
      <c r="R8" s="459" t="s">
        <v>463</v>
      </c>
      <c r="S8" s="435">
        <v>789</v>
      </c>
    </row>
    <row r="9" spans="1:19">
      <c r="A9" s="436" t="s">
        <v>456</v>
      </c>
      <c r="B9" s="450" t="s">
        <v>457</v>
      </c>
      <c r="C9" s="426">
        <v>1398</v>
      </c>
      <c r="D9" s="437"/>
      <c r="E9" s="438" t="s">
        <v>464</v>
      </c>
      <c r="F9" s="453" t="s">
        <v>465</v>
      </c>
      <c r="G9" s="439">
        <v>59410.485700000077</v>
      </c>
      <c r="H9" s="437"/>
      <c r="I9" s="440" t="s">
        <v>466</v>
      </c>
      <c r="J9" s="455" t="s">
        <v>467</v>
      </c>
      <c r="K9" s="441">
        <v>13199.37590000001</v>
      </c>
      <c r="L9" s="437"/>
      <c r="M9" s="432" t="s">
        <v>468</v>
      </c>
      <c r="N9" s="456" t="s">
        <v>469</v>
      </c>
      <c r="O9" s="433">
        <v>0.31729344483820709</v>
      </c>
      <c r="P9" s="437"/>
      <c r="Q9" s="442" t="s">
        <v>470</v>
      </c>
      <c r="R9" s="459" t="s">
        <v>471</v>
      </c>
      <c r="S9" s="435">
        <v>715</v>
      </c>
    </row>
    <row r="10" spans="1:19">
      <c r="A10" s="436" t="s">
        <v>472</v>
      </c>
      <c r="B10" s="450" t="s">
        <v>473</v>
      </c>
      <c r="C10" s="426">
        <v>1340</v>
      </c>
      <c r="D10" s="437"/>
      <c r="E10" s="438" t="s">
        <v>448</v>
      </c>
      <c r="F10" s="453" t="s">
        <v>449</v>
      </c>
      <c r="G10" s="439">
        <v>57122.212600000028</v>
      </c>
      <c r="H10" s="437"/>
      <c r="I10" s="440" t="s">
        <v>442</v>
      </c>
      <c r="J10" s="455" t="s">
        <v>443</v>
      </c>
      <c r="K10" s="441">
        <v>12437.314800000007</v>
      </c>
      <c r="L10" s="437"/>
      <c r="M10" s="432" t="s">
        <v>474</v>
      </c>
      <c r="N10" s="456" t="s">
        <v>475</v>
      </c>
      <c r="O10" s="433">
        <v>0.30145246188390051</v>
      </c>
      <c r="P10" s="437"/>
      <c r="Q10" s="442" t="s">
        <v>476</v>
      </c>
      <c r="R10" s="459" t="s">
        <v>477</v>
      </c>
      <c r="S10" s="435">
        <v>690</v>
      </c>
    </row>
    <row r="11" spans="1:19">
      <c r="A11" s="436" t="s">
        <v>474</v>
      </c>
      <c r="B11" s="450" t="s">
        <v>475</v>
      </c>
      <c r="C11" s="426">
        <v>1324</v>
      </c>
      <c r="D11" s="437"/>
      <c r="E11" s="438" t="s">
        <v>452</v>
      </c>
      <c r="F11" s="453" t="s">
        <v>453</v>
      </c>
      <c r="G11" s="439">
        <v>57083.973100000076</v>
      </c>
      <c r="H11" s="437"/>
      <c r="I11" s="440" t="s">
        <v>464</v>
      </c>
      <c r="J11" s="455" t="s">
        <v>465</v>
      </c>
      <c r="K11" s="441">
        <v>11426.993699999992</v>
      </c>
      <c r="L11" s="437"/>
      <c r="M11" s="432" t="s">
        <v>454</v>
      </c>
      <c r="N11" s="456" t="s">
        <v>455</v>
      </c>
      <c r="O11" s="433">
        <v>0.29575243370517618</v>
      </c>
      <c r="P11" s="437"/>
      <c r="Q11" s="442" t="s">
        <v>460</v>
      </c>
      <c r="R11" s="459" t="s">
        <v>461</v>
      </c>
      <c r="S11" s="435">
        <v>608</v>
      </c>
    </row>
    <row r="12" spans="1:19">
      <c r="A12" s="436" t="s">
        <v>442</v>
      </c>
      <c r="B12" s="450" t="s">
        <v>443</v>
      </c>
      <c r="C12" s="426">
        <v>1228</v>
      </c>
      <c r="D12" s="437"/>
      <c r="E12" s="438" t="s">
        <v>466</v>
      </c>
      <c r="F12" s="453" t="s">
        <v>467</v>
      </c>
      <c r="G12" s="439">
        <v>56824.92449999995</v>
      </c>
      <c r="H12" s="437"/>
      <c r="I12" s="440" t="s">
        <v>460</v>
      </c>
      <c r="J12" s="455" t="s">
        <v>461</v>
      </c>
      <c r="K12" s="441">
        <v>11321.160400000032</v>
      </c>
      <c r="L12" s="437"/>
      <c r="M12" s="432" t="s">
        <v>478</v>
      </c>
      <c r="N12" s="456" t="s">
        <v>479</v>
      </c>
      <c r="O12" s="433">
        <v>0.29286225402504473</v>
      </c>
      <c r="P12" s="437"/>
      <c r="Q12" s="442" t="s">
        <v>480</v>
      </c>
      <c r="R12" s="459" t="s">
        <v>481</v>
      </c>
      <c r="S12" s="435">
        <v>585</v>
      </c>
    </row>
    <row r="13" spans="1:19">
      <c r="A13" s="436" t="s">
        <v>464</v>
      </c>
      <c r="B13" s="450" t="s">
        <v>465</v>
      </c>
      <c r="C13" s="426">
        <v>1209</v>
      </c>
      <c r="D13" s="437"/>
      <c r="E13" s="438" t="s">
        <v>482</v>
      </c>
      <c r="F13" s="453" t="s">
        <v>483</v>
      </c>
      <c r="G13" s="439">
        <v>54439.23440000011</v>
      </c>
      <c r="H13" s="437"/>
      <c r="I13" s="440" t="s">
        <v>440</v>
      </c>
      <c r="J13" s="455" t="s">
        <v>441</v>
      </c>
      <c r="K13" s="441">
        <v>11236.597600000034</v>
      </c>
      <c r="L13" s="437"/>
      <c r="M13" s="432" t="s">
        <v>456</v>
      </c>
      <c r="N13" s="456" t="s">
        <v>457</v>
      </c>
      <c r="O13" s="433">
        <v>0.29051239009645613</v>
      </c>
      <c r="P13" s="437"/>
      <c r="Q13" s="442" t="s">
        <v>484</v>
      </c>
      <c r="R13" s="459" t="s">
        <v>485</v>
      </c>
      <c r="S13" s="435">
        <v>573</v>
      </c>
    </row>
    <row r="14" spans="1:19">
      <c r="A14" s="436" t="s">
        <v>448</v>
      </c>
      <c r="B14" s="450" t="s">
        <v>449</v>
      </c>
      <c r="C14" s="426">
        <v>1203</v>
      </c>
      <c r="D14" s="437"/>
      <c r="E14" s="438" t="s">
        <v>486</v>
      </c>
      <c r="F14" s="453" t="s">
        <v>487</v>
      </c>
      <c r="G14" s="439">
        <v>50170.173500000048</v>
      </c>
      <c r="H14" s="437"/>
      <c r="I14" s="440" t="s">
        <v>484</v>
      </c>
      <c r="J14" s="455" t="s">
        <v>485</v>
      </c>
      <c r="K14" s="441">
        <v>11195.497900000024</v>
      </c>
      <c r="L14" s="437"/>
      <c r="M14" s="432" t="s">
        <v>488</v>
      </c>
      <c r="N14" s="456" t="s">
        <v>489</v>
      </c>
      <c r="O14" s="433">
        <v>0.27214233111308295</v>
      </c>
      <c r="P14" s="437"/>
      <c r="Q14" s="442" t="s">
        <v>474</v>
      </c>
      <c r="R14" s="459" t="s">
        <v>475</v>
      </c>
      <c r="S14" s="435">
        <v>547</v>
      </c>
    </row>
    <row r="15" spans="1:19">
      <c r="A15" s="436" t="s">
        <v>490</v>
      </c>
      <c r="B15" s="450" t="s">
        <v>491</v>
      </c>
      <c r="C15" s="426">
        <v>1094</v>
      </c>
      <c r="D15" s="437"/>
      <c r="E15" s="438" t="s">
        <v>484</v>
      </c>
      <c r="F15" s="453" t="s">
        <v>485</v>
      </c>
      <c r="G15" s="439">
        <v>49100.709400000051</v>
      </c>
      <c r="H15" s="437"/>
      <c r="I15" s="440" t="s">
        <v>448</v>
      </c>
      <c r="J15" s="455" t="s">
        <v>449</v>
      </c>
      <c r="K15" s="441">
        <v>10681.39140000001</v>
      </c>
      <c r="L15" s="437"/>
      <c r="M15" s="432" t="s">
        <v>434</v>
      </c>
      <c r="N15" s="456" t="s">
        <v>435</v>
      </c>
      <c r="O15" s="433">
        <v>0.26433779940764962</v>
      </c>
      <c r="P15" s="437"/>
      <c r="Q15" s="442" t="s">
        <v>492</v>
      </c>
      <c r="R15" s="459" t="s">
        <v>493</v>
      </c>
      <c r="S15" s="435">
        <v>545</v>
      </c>
    </row>
    <row r="16" spans="1:19">
      <c r="A16" s="436" t="s">
        <v>480</v>
      </c>
      <c r="B16" s="450" t="s">
        <v>481</v>
      </c>
      <c r="C16" s="426">
        <v>1071</v>
      </c>
      <c r="D16" s="437"/>
      <c r="E16" s="438" t="s">
        <v>468</v>
      </c>
      <c r="F16" s="453" t="s">
        <v>469</v>
      </c>
      <c r="G16" s="439">
        <v>47900.204899999932</v>
      </c>
      <c r="H16" s="437"/>
      <c r="I16" s="440" t="s">
        <v>494</v>
      </c>
      <c r="J16" s="455" t="s">
        <v>495</v>
      </c>
      <c r="K16" s="441">
        <v>10534.85050000002</v>
      </c>
      <c r="L16" s="437"/>
      <c r="M16" s="432" t="s">
        <v>490</v>
      </c>
      <c r="N16" s="456" t="s">
        <v>491</v>
      </c>
      <c r="O16" s="433">
        <v>0.25372400570729581</v>
      </c>
      <c r="P16" s="437"/>
      <c r="Q16" s="442" t="s">
        <v>496</v>
      </c>
      <c r="R16" s="459" t="s">
        <v>497</v>
      </c>
      <c r="S16" s="435">
        <v>542</v>
      </c>
    </row>
    <row r="17" spans="1:19">
      <c r="A17" s="436" t="s">
        <v>498</v>
      </c>
      <c r="B17" s="450" t="s">
        <v>499</v>
      </c>
      <c r="C17" s="426">
        <v>1070</v>
      </c>
      <c r="D17" s="437"/>
      <c r="E17" s="438" t="s">
        <v>476</v>
      </c>
      <c r="F17" s="453" t="s">
        <v>477</v>
      </c>
      <c r="G17" s="439">
        <v>47491.930965999956</v>
      </c>
      <c r="H17" s="437"/>
      <c r="I17" s="440" t="s">
        <v>472</v>
      </c>
      <c r="J17" s="455" t="s">
        <v>473</v>
      </c>
      <c r="K17" s="441">
        <v>10485.757599999981</v>
      </c>
      <c r="L17" s="437"/>
      <c r="M17" s="432" t="s">
        <v>500</v>
      </c>
      <c r="N17" s="456" t="s">
        <v>501</v>
      </c>
      <c r="O17" s="433">
        <v>0.23416337516087582</v>
      </c>
      <c r="P17" s="437"/>
      <c r="Q17" s="442" t="s">
        <v>464</v>
      </c>
      <c r="R17" s="459" t="s">
        <v>465</v>
      </c>
      <c r="S17" s="435">
        <v>533</v>
      </c>
    </row>
    <row r="18" spans="1:19">
      <c r="A18" s="436" t="s">
        <v>450</v>
      </c>
      <c r="B18" s="450" t="s">
        <v>451</v>
      </c>
      <c r="C18" s="426">
        <v>1049</v>
      </c>
      <c r="D18" s="437"/>
      <c r="E18" s="438" t="s">
        <v>454</v>
      </c>
      <c r="F18" s="453" t="s">
        <v>455</v>
      </c>
      <c r="G18" s="439">
        <v>45972.349799999996</v>
      </c>
      <c r="H18" s="437"/>
      <c r="I18" s="440" t="s">
        <v>482</v>
      </c>
      <c r="J18" s="455" t="s">
        <v>483</v>
      </c>
      <c r="K18" s="441">
        <v>9575.730000000005</v>
      </c>
      <c r="L18" s="437"/>
      <c r="M18" s="432" t="s">
        <v>460</v>
      </c>
      <c r="N18" s="456" t="s">
        <v>461</v>
      </c>
      <c r="O18" s="433">
        <v>0.22396837026350838</v>
      </c>
      <c r="P18" s="437"/>
      <c r="Q18" s="442" t="s">
        <v>502</v>
      </c>
      <c r="R18" s="459" t="s">
        <v>503</v>
      </c>
      <c r="S18" s="435">
        <v>529</v>
      </c>
    </row>
    <row r="19" spans="1:19">
      <c r="A19" s="436" t="s">
        <v>484</v>
      </c>
      <c r="B19" s="450" t="s">
        <v>485</v>
      </c>
      <c r="C19" s="426">
        <v>1045</v>
      </c>
      <c r="D19" s="437"/>
      <c r="E19" s="438" t="s">
        <v>504</v>
      </c>
      <c r="F19" s="453" t="s">
        <v>505</v>
      </c>
      <c r="G19" s="439">
        <v>45570.120000000134</v>
      </c>
      <c r="H19" s="437"/>
      <c r="I19" s="440" t="s">
        <v>476</v>
      </c>
      <c r="J19" s="455" t="s">
        <v>477</v>
      </c>
      <c r="K19" s="441">
        <v>9535.3964000000069</v>
      </c>
      <c r="L19" s="437"/>
      <c r="M19" s="432" t="s">
        <v>442</v>
      </c>
      <c r="N19" s="456" t="s">
        <v>443</v>
      </c>
      <c r="O19" s="433">
        <v>0.2140105518008785</v>
      </c>
      <c r="P19" s="437"/>
      <c r="Q19" s="442" t="s">
        <v>506</v>
      </c>
      <c r="R19" s="459" t="s">
        <v>507</v>
      </c>
      <c r="S19" s="435">
        <v>518</v>
      </c>
    </row>
    <row r="20" spans="1:19">
      <c r="A20" s="436" t="s">
        <v>508</v>
      </c>
      <c r="B20" s="450" t="s">
        <v>509</v>
      </c>
      <c r="C20" s="426">
        <v>1024</v>
      </c>
      <c r="D20" s="437"/>
      <c r="E20" s="438" t="s">
        <v>494</v>
      </c>
      <c r="F20" s="453" t="s">
        <v>495</v>
      </c>
      <c r="G20" s="439">
        <v>43744.73580000009</v>
      </c>
      <c r="H20" s="437"/>
      <c r="I20" s="440" t="s">
        <v>474</v>
      </c>
      <c r="J20" s="455" t="s">
        <v>475</v>
      </c>
      <c r="K20" s="441">
        <v>9487.6892000214539</v>
      </c>
      <c r="L20" s="437"/>
      <c r="M20" s="432" t="s">
        <v>486</v>
      </c>
      <c r="N20" s="456" t="s">
        <v>487</v>
      </c>
      <c r="O20" s="433">
        <v>0.20054592713696415</v>
      </c>
      <c r="P20" s="437"/>
      <c r="Q20" s="442" t="s">
        <v>440</v>
      </c>
      <c r="R20" s="459" t="s">
        <v>441</v>
      </c>
      <c r="S20" s="435">
        <v>491</v>
      </c>
    </row>
    <row r="21" spans="1:19">
      <c r="A21" s="436" t="s">
        <v>458</v>
      </c>
      <c r="B21" s="450" t="s">
        <v>459</v>
      </c>
      <c r="C21" s="426">
        <v>1007</v>
      </c>
      <c r="D21" s="437"/>
      <c r="E21" s="438" t="s">
        <v>472</v>
      </c>
      <c r="F21" s="453" t="s">
        <v>473</v>
      </c>
      <c r="G21" s="439">
        <v>42880.712599999883</v>
      </c>
      <c r="H21" s="437"/>
      <c r="I21" s="440" t="s">
        <v>504</v>
      </c>
      <c r="J21" s="455" t="s">
        <v>505</v>
      </c>
      <c r="K21" s="441">
        <v>9363.499699999993</v>
      </c>
      <c r="L21" s="437"/>
      <c r="M21" s="432" t="s">
        <v>510</v>
      </c>
      <c r="N21" s="456" t="s">
        <v>511</v>
      </c>
      <c r="O21" s="433">
        <v>0.19554336134139264</v>
      </c>
      <c r="P21" s="437"/>
      <c r="Q21" s="442" t="s">
        <v>512</v>
      </c>
      <c r="R21" s="459" t="s">
        <v>513</v>
      </c>
      <c r="S21" s="435">
        <v>479</v>
      </c>
    </row>
    <row r="22" spans="1:19">
      <c r="A22" s="436" t="s">
        <v>436</v>
      </c>
      <c r="B22" s="450" t="s">
        <v>437</v>
      </c>
      <c r="C22" s="426">
        <v>985</v>
      </c>
      <c r="D22" s="437"/>
      <c r="E22" s="438" t="s">
        <v>508</v>
      </c>
      <c r="F22" s="453" t="s">
        <v>509</v>
      </c>
      <c r="G22" s="439">
        <v>42754.476100000065</v>
      </c>
      <c r="H22" s="437"/>
      <c r="I22" s="440" t="s">
        <v>498</v>
      </c>
      <c r="J22" s="455" t="s">
        <v>499</v>
      </c>
      <c r="K22" s="441">
        <v>9130.6450999999815</v>
      </c>
      <c r="L22" s="437"/>
      <c r="M22" s="432" t="s">
        <v>444</v>
      </c>
      <c r="N22" s="456" t="s">
        <v>445</v>
      </c>
      <c r="O22" s="433">
        <v>0.17508420799308944</v>
      </c>
      <c r="P22" s="437"/>
      <c r="Q22" s="442" t="s">
        <v>436</v>
      </c>
      <c r="R22" s="459" t="s">
        <v>437</v>
      </c>
      <c r="S22" s="435">
        <v>476</v>
      </c>
    </row>
    <row r="23" spans="1:19">
      <c r="A23" s="436" t="s">
        <v>476</v>
      </c>
      <c r="B23" s="450" t="s">
        <v>477</v>
      </c>
      <c r="C23" s="426">
        <v>967</v>
      </c>
      <c r="D23" s="437"/>
      <c r="E23" s="438" t="s">
        <v>444</v>
      </c>
      <c r="F23" s="453" t="s">
        <v>445</v>
      </c>
      <c r="G23" s="439">
        <v>42560.344700000147</v>
      </c>
      <c r="H23" s="437"/>
      <c r="I23" s="440" t="s">
        <v>514</v>
      </c>
      <c r="J23" s="455" t="s">
        <v>515</v>
      </c>
      <c r="K23" s="441">
        <v>8837.8712999999934</v>
      </c>
      <c r="L23" s="437"/>
      <c r="M23" s="432" t="s">
        <v>484</v>
      </c>
      <c r="N23" s="456" t="s">
        <v>485</v>
      </c>
      <c r="O23" s="433">
        <v>0.1532008193473304</v>
      </c>
      <c r="P23" s="437"/>
      <c r="Q23" s="442" t="s">
        <v>500</v>
      </c>
      <c r="R23" s="459" t="s">
        <v>501</v>
      </c>
      <c r="S23" s="435">
        <v>462</v>
      </c>
    </row>
    <row r="24" spans="1:19">
      <c r="A24" s="436" t="s">
        <v>492</v>
      </c>
      <c r="B24" s="450" t="s">
        <v>493</v>
      </c>
      <c r="C24" s="426">
        <v>872</v>
      </c>
      <c r="D24" s="437"/>
      <c r="E24" s="438" t="s">
        <v>460</v>
      </c>
      <c r="F24" s="453" t="s">
        <v>461</v>
      </c>
      <c r="G24" s="439">
        <v>41451.841999999866</v>
      </c>
      <c r="H24" s="437"/>
      <c r="I24" s="440" t="s">
        <v>468</v>
      </c>
      <c r="J24" s="455" t="s">
        <v>469</v>
      </c>
      <c r="K24" s="441">
        <v>8722.6543000000274</v>
      </c>
      <c r="L24" s="437"/>
      <c r="M24" s="432" t="s">
        <v>516</v>
      </c>
      <c r="N24" s="456" t="s">
        <v>517</v>
      </c>
      <c r="O24" s="433">
        <v>0.14939142140373884</v>
      </c>
      <c r="P24" s="437"/>
      <c r="Q24" s="442" t="s">
        <v>518</v>
      </c>
      <c r="R24" s="459" t="s">
        <v>519</v>
      </c>
      <c r="S24" s="435">
        <v>450</v>
      </c>
    </row>
    <row r="25" spans="1:19">
      <c r="A25" s="436" t="s">
        <v>506</v>
      </c>
      <c r="B25" s="450" t="s">
        <v>507</v>
      </c>
      <c r="C25" s="426">
        <v>868</v>
      </c>
      <c r="D25" s="437"/>
      <c r="E25" s="438" t="s">
        <v>492</v>
      </c>
      <c r="F25" s="453" t="s">
        <v>493</v>
      </c>
      <c r="G25" s="439">
        <v>38990.829899999924</v>
      </c>
      <c r="H25" s="437"/>
      <c r="I25" s="440" t="s">
        <v>520</v>
      </c>
      <c r="J25" s="455" t="s">
        <v>521</v>
      </c>
      <c r="K25" s="441">
        <v>8010.8190000000031</v>
      </c>
      <c r="L25" s="437"/>
      <c r="M25" s="432" t="s">
        <v>450</v>
      </c>
      <c r="N25" s="456" t="s">
        <v>451</v>
      </c>
      <c r="O25" s="433">
        <v>0.14740976785890644</v>
      </c>
      <c r="P25" s="437"/>
      <c r="Q25" s="442" t="s">
        <v>454</v>
      </c>
      <c r="R25" s="459" t="s">
        <v>455</v>
      </c>
      <c r="S25" s="435">
        <v>438</v>
      </c>
    </row>
    <row r="26" spans="1:19">
      <c r="A26" s="436" t="s">
        <v>452</v>
      </c>
      <c r="B26" s="450" t="s">
        <v>453</v>
      </c>
      <c r="C26" s="426">
        <v>842</v>
      </c>
      <c r="D26" s="437"/>
      <c r="E26" s="438" t="s">
        <v>498</v>
      </c>
      <c r="F26" s="453" t="s">
        <v>499</v>
      </c>
      <c r="G26" s="439">
        <v>38926.102399999931</v>
      </c>
      <c r="H26" s="437"/>
      <c r="I26" s="440" t="s">
        <v>522</v>
      </c>
      <c r="J26" s="455" t="s">
        <v>523</v>
      </c>
      <c r="K26" s="441">
        <v>8006.7006999999912</v>
      </c>
      <c r="L26" s="437"/>
      <c r="M26" s="432" t="s">
        <v>462</v>
      </c>
      <c r="N26" s="456" t="s">
        <v>463</v>
      </c>
      <c r="O26" s="433">
        <v>0.1465608786061216</v>
      </c>
      <c r="P26" s="437"/>
      <c r="Q26" s="442" t="s">
        <v>524</v>
      </c>
      <c r="R26" s="460" t="s">
        <v>525</v>
      </c>
      <c r="S26" s="435">
        <v>421</v>
      </c>
    </row>
    <row r="27" spans="1:19">
      <c r="A27" s="436" t="s">
        <v>526</v>
      </c>
      <c r="B27" s="450" t="s">
        <v>527</v>
      </c>
      <c r="C27" s="426">
        <v>825</v>
      </c>
      <c r="D27" s="437"/>
      <c r="E27" s="438" t="s">
        <v>522</v>
      </c>
      <c r="F27" s="453" t="s">
        <v>523</v>
      </c>
      <c r="G27" s="439">
        <v>38411.114900000066</v>
      </c>
      <c r="H27" s="437"/>
      <c r="I27" s="440" t="s">
        <v>528</v>
      </c>
      <c r="J27" s="455" t="s">
        <v>529</v>
      </c>
      <c r="K27" s="441">
        <v>7756.5700000000006</v>
      </c>
      <c r="L27" s="437"/>
      <c r="M27" s="432" t="s">
        <v>472</v>
      </c>
      <c r="N27" s="456" t="s">
        <v>473</v>
      </c>
      <c r="O27" s="433">
        <v>0.14330926815900075</v>
      </c>
      <c r="P27" s="437"/>
      <c r="Q27" s="442" t="s">
        <v>482</v>
      </c>
      <c r="R27" s="459" t="s">
        <v>483</v>
      </c>
      <c r="S27" s="435">
        <v>419</v>
      </c>
    </row>
    <row r="28" spans="1:19">
      <c r="A28" s="436" t="s">
        <v>482</v>
      </c>
      <c r="B28" s="450" t="s">
        <v>483</v>
      </c>
      <c r="C28" s="426">
        <v>819</v>
      </c>
      <c r="D28" s="437"/>
      <c r="E28" s="438" t="s">
        <v>478</v>
      </c>
      <c r="F28" s="453" t="s">
        <v>479</v>
      </c>
      <c r="G28" s="439">
        <v>38144.43</v>
      </c>
      <c r="H28" s="437"/>
      <c r="I28" s="440" t="s">
        <v>450</v>
      </c>
      <c r="J28" s="455" t="s">
        <v>451</v>
      </c>
      <c r="K28" s="441">
        <v>7649.5902000000133</v>
      </c>
      <c r="L28" s="437"/>
      <c r="M28" s="432" t="s">
        <v>506</v>
      </c>
      <c r="N28" s="456" t="s">
        <v>507</v>
      </c>
      <c r="O28" s="433">
        <v>0.14052708705811501</v>
      </c>
      <c r="P28" s="437"/>
      <c r="Q28" s="442" t="s">
        <v>530</v>
      </c>
      <c r="R28" s="459" t="s">
        <v>531</v>
      </c>
      <c r="S28" s="435">
        <v>413</v>
      </c>
    </row>
    <row r="29" spans="1:19">
      <c r="A29" s="436" t="s">
        <v>524</v>
      </c>
      <c r="B29" s="450" t="s">
        <v>525</v>
      </c>
      <c r="C29" s="426">
        <v>818</v>
      </c>
      <c r="D29" s="437"/>
      <c r="E29" s="438" t="s">
        <v>480</v>
      </c>
      <c r="F29" s="453" t="s">
        <v>481</v>
      </c>
      <c r="G29" s="439">
        <v>37364.918700000046</v>
      </c>
      <c r="H29" s="437"/>
      <c r="I29" s="440" t="s">
        <v>508</v>
      </c>
      <c r="J29" s="455" t="s">
        <v>509</v>
      </c>
      <c r="K29" s="441">
        <v>7537.6613999999963</v>
      </c>
      <c r="L29" s="437"/>
      <c r="M29" s="432" t="s">
        <v>532</v>
      </c>
      <c r="N29" s="456" t="s">
        <v>533</v>
      </c>
      <c r="O29" s="433">
        <v>0.13876299232861944</v>
      </c>
      <c r="P29" s="437"/>
      <c r="Q29" s="442" t="s">
        <v>508</v>
      </c>
      <c r="R29" s="459" t="s">
        <v>509</v>
      </c>
      <c r="S29" s="435">
        <v>407</v>
      </c>
    </row>
    <row r="30" spans="1:19">
      <c r="A30" s="436" t="s">
        <v>462</v>
      </c>
      <c r="B30" s="450" t="s">
        <v>463</v>
      </c>
      <c r="C30" s="426">
        <v>793</v>
      </c>
      <c r="D30" s="437"/>
      <c r="E30" s="438" t="s">
        <v>534</v>
      </c>
      <c r="F30" s="453" t="s">
        <v>535</v>
      </c>
      <c r="G30" s="439">
        <v>35491.639000000032</v>
      </c>
      <c r="H30" s="437"/>
      <c r="I30" s="440" t="s">
        <v>436</v>
      </c>
      <c r="J30" s="455" t="s">
        <v>437</v>
      </c>
      <c r="K30" s="441">
        <v>7287.1373999999942</v>
      </c>
      <c r="L30" s="437"/>
      <c r="M30" s="432" t="s">
        <v>466</v>
      </c>
      <c r="N30" s="456" t="s">
        <v>467</v>
      </c>
      <c r="O30" s="433">
        <v>0.13836081358457844</v>
      </c>
      <c r="P30" s="437"/>
      <c r="Q30" s="442" t="s">
        <v>536</v>
      </c>
      <c r="R30" s="459" t="s">
        <v>537</v>
      </c>
      <c r="S30" s="435">
        <v>401</v>
      </c>
    </row>
    <row r="31" spans="1:19">
      <c r="A31" s="436" t="s">
        <v>538</v>
      </c>
      <c r="B31" s="450" t="s">
        <v>539</v>
      </c>
      <c r="C31" s="426">
        <v>748</v>
      </c>
      <c r="D31" s="437"/>
      <c r="E31" s="438" t="s">
        <v>540</v>
      </c>
      <c r="F31" s="453" t="s">
        <v>541</v>
      </c>
      <c r="G31" s="439">
        <v>35321.277599999972</v>
      </c>
      <c r="H31" s="437"/>
      <c r="I31" s="440" t="s">
        <v>478</v>
      </c>
      <c r="J31" s="455" t="s">
        <v>479</v>
      </c>
      <c r="K31" s="441">
        <v>7255.7076999999936</v>
      </c>
      <c r="L31" s="437"/>
      <c r="M31" s="432" t="s">
        <v>498</v>
      </c>
      <c r="N31" s="456" t="s">
        <v>499</v>
      </c>
      <c r="O31" s="433">
        <v>0.1383586609891162</v>
      </c>
      <c r="P31" s="437"/>
      <c r="Q31" s="442" t="s">
        <v>542</v>
      </c>
      <c r="R31" s="459" t="s">
        <v>543</v>
      </c>
      <c r="S31" s="435">
        <v>364</v>
      </c>
    </row>
    <row r="32" spans="1:19">
      <c r="A32" s="436" t="s">
        <v>478</v>
      </c>
      <c r="B32" s="450" t="s">
        <v>479</v>
      </c>
      <c r="C32" s="426">
        <v>703</v>
      </c>
      <c r="D32" s="437"/>
      <c r="E32" s="438" t="s">
        <v>446</v>
      </c>
      <c r="F32" s="453" t="s">
        <v>447</v>
      </c>
      <c r="G32" s="439">
        <v>34883.241399999977</v>
      </c>
      <c r="H32" s="437"/>
      <c r="I32" s="440" t="s">
        <v>544</v>
      </c>
      <c r="J32" s="455" t="s">
        <v>545</v>
      </c>
      <c r="K32" s="441">
        <v>7029.3840000000009</v>
      </c>
      <c r="L32" s="437"/>
      <c r="M32" s="432" t="s">
        <v>546</v>
      </c>
      <c r="N32" s="456" t="s">
        <v>547</v>
      </c>
      <c r="O32" s="433">
        <v>0.137642944634666</v>
      </c>
      <c r="P32" s="437"/>
      <c r="Q32" s="442" t="s">
        <v>532</v>
      </c>
      <c r="R32" s="459" t="s">
        <v>533</v>
      </c>
      <c r="S32" s="435">
        <v>350</v>
      </c>
    </row>
    <row r="33" spans="1:19">
      <c r="A33" s="436" t="s">
        <v>522</v>
      </c>
      <c r="B33" s="450" t="s">
        <v>523</v>
      </c>
      <c r="C33" s="426">
        <v>678</v>
      </c>
      <c r="D33" s="437"/>
      <c r="E33" s="438" t="s">
        <v>516</v>
      </c>
      <c r="F33" s="453" t="s">
        <v>517</v>
      </c>
      <c r="G33" s="439">
        <v>34419.634100000025</v>
      </c>
      <c r="H33" s="437"/>
      <c r="I33" s="440" t="s">
        <v>548</v>
      </c>
      <c r="J33" s="455" t="s">
        <v>549</v>
      </c>
      <c r="K33" s="441">
        <v>6976.7729000000054</v>
      </c>
      <c r="L33" s="437"/>
      <c r="M33" s="432" t="s">
        <v>550</v>
      </c>
      <c r="N33" s="456" t="s">
        <v>551</v>
      </c>
      <c r="O33" s="433">
        <v>0.13666007455800391</v>
      </c>
      <c r="P33" s="437"/>
      <c r="Q33" s="442" t="s">
        <v>552</v>
      </c>
      <c r="R33" s="459" t="s">
        <v>553</v>
      </c>
      <c r="S33" s="435">
        <v>344</v>
      </c>
    </row>
    <row r="34" spans="1:19">
      <c r="A34" s="436" t="s">
        <v>554</v>
      </c>
      <c r="B34" s="450" t="s">
        <v>555</v>
      </c>
      <c r="C34" s="426">
        <v>665</v>
      </c>
      <c r="D34" s="437"/>
      <c r="E34" s="438" t="s">
        <v>556</v>
      </c>
      <c r="F34" s="453" t="s">
        <v>557</v>
      </c>
      <c r="G34" s="439">
        <v>34053.712800000023</v>
      </c>
      <c r="H34" s="437"/>
      <c r="I34" s="440" t="s">
        <v>558</v>
      </c>
      <c r="J34" s="455" t="s">
        <v>559</v>
      </c>
      <c r="K34" s="441">
        <v>6956.3153000000011</v>
      </c>
      <c r="L34" s="437"/>
      <c r="M34" s="432" t="s">
        <v>464</v>
      </c>
      <c r="N34" s="456" t="s">
        <v>465</v>
      </c>
      <c r="O34" s="433">
        <v>0.13183550919689971</v>
      </c>
      <c r="P34" s="437"/>
      <c r="Q34" s="442" t="s">
        <v>458</v>
      </c>
      <c r="R34" s="459" t="s">
        <v>459</v>
      </c>
      <c r="S34" s="435">
        <v>341</v>
      </c>
    </row>
    <row r="35" spans="1:19">
      <c r="A35" s="436" t="s">
        <v>494</v>
      </c>
      <c r="B35" s="450" t="s">
        <v>495</v>
      </c>
      <c r="C35" s="426">
        <v>661</v>
      </c>
      <c r="D35" s="437"/>
      <c r="E35" s="438" t="s">
        <v>526</v>
      </c>
      <c r="F35" s="453" t="s">
        <v>527</v>
      </c>
      <c r="G35" s="439">
        <v>33306.904399999905</v>
      </c>
      <c r="H35" s="437"/>
      <c r="I35" s="440" t="s">
        <v>560</v>
      </c>
      <c r="J35" s="455" t="s">
        <v>561</v>
      </c>
      <c r="K35" s="441">
        <v>6942.9519000000028</v>
      </c>
      <c r="L35" s="437"/>
      <c r="M35" s="432" t="s">
        <v>538</v>
      </c>
      <c r="N35" s="456" t="s">
        <v>539</v>
      </c>
      <c r="O35" s="433">
        <v>0.12869708786784462</v>
      </c>
      <c r="P35" s="437"/>
      <c r="Q35" s="442" t="s">
        <v>562</v>
      </c>
      <c r="R35" s="459" t="s">
        <v>563</v>
      </c>
      <c r="S35" s="435">
        <v>340</v>
      </c>
    </row>
    <row r="36" spans="1:19">
      <c r="A36" s="436" t="s">
        <v>548</v>
      </c>
      <c r="B36" s="450" t="s">
        <v>549</v>
      </c>
      <c r="C36" s="426">
        <v>651</v>
      </c>
      <c r="D36" s="437"/>
      <c r="E36" s="438" t="s">
        <v>474</v>
      </c>
      <c r="F36" s="453" t="s">
        <v>475</v>
      </c>
      <c r="G36" s="439">
        <v>32742.560599981738</v>
      </c>
      <c r="H36" s="437"/>
      <c r="I36" s="440" t="s">
        <v>446</v>
      </c>
      <c r="J36" s="455" t="s">
        <v>447</v>
      </c>
      <c r="K36" s="441">
        <v>6848.8404</v>
      </c>
      <c r="L36" s="437"/>
      <c r="M36" s="432" t="s">
        <v>564</v>
      </c>
      <c r="N36" s="456" t="s">
        <v>565</v>
      </c>
      <c r="O36" s="433">
        <v>0.12834056205622357</v>
      </c>
      <c r="P36" s="437"/>
      <c r="Q36" s="442" t="s">
        <v>534</v>
      </c>
      <c r="R36" s="459" t="s">
        <v>535</v>
      </c>
      <c r="S36" s="435">
        <v>337</v>
      </c>
    </row>
    <row r="37" spans="1:19">
      <c r="A37" s="436" t="s">
        <v>566</v>
      </c>
      <c r="B37" s="450" t="s">
        <v>567</v>
      </c>
      <c r="C37" s="426">
        <v>643</v>
      </c>
      <c r="D37" s="437"/>
      <c r="E37" s="438" t="s">
        <v>546</v>
      </c>
      <c r="F37" s="453" t="s">
        <v>547</v>
      </c>
      <c r="G37" s="439">
        <v>31958.627099999929</v>
      </c>
      <c r="H37" s="437"/>
      <c r="I37" s="440" t="s">
        <v>538</v>
      </c>
      <c r="J37" s="455" t="s">
        <v>539</v>
      </c>
      <c r="K37" s="441">
        <v>6640.1085000000066</v>
      </c>
      <c r="L37" s="437"/>
      <c r="M37" s="432" t="s">
        <v>452</v>
      </c>
      <c r="N37" s="456" t="s">
        <v>453</v>
      </c>
      <c r="O37" s="433">
        <v>0.12631880465762657</v>
      </c>
      <c r="P37" s="437"/>
      <c r="Q37" s="442" t="s">
        <v>568</v>
      </c>
      <c r="R37" s="459" t="s">
        <v>569</v>
      </c>
      <c r="S37" s="435">
        <v>331</v>
      </c>
    </row>
    <row r="38" spans="1:19">
      <c r="A38" s="436" t="s">
        <v>512</v>
      </c>
      <c r="B38" s="450" t="s">
        <v>513</v>
      </c>
      <c r="C38" s="426">
        <v>637</v>
      </c>
      <c r="D38" s="437"/>
      <c r="E38" s="438" t="s">
        <v>506</v>
      </c>
      <c r="F38" s="453" t="s">
        <v>507</v>
      </c>
      <c r="G38" s="439">
        <v>31754.062699999897</v>
      </c>
      <c r="H38" s="437"/>
      <c r="I38" s="440" t="s">
        <v>510</v>
      </c>
      <c r="J38" s="455" t="s">
        <v>511</v>
      </c>
      <c r="K38" s="441">
        <v>6510.4358000000002</v>
      </c>
      <c r="L38" s="437"/>
      <c r="M38" s="432" t="s">
        <v>548</v>
      </c>
      <c r="N38" s="456" t="s">
        <v>549</v>
      </c>
      <c r="O38" s="433">
        <v>0.12162742937574589</v>
      </c>
      <c r="P38" s="437"/>
      <c r="Q38" s="442" t="s">
        <v>566</v>
      </c>
      <c r="R38" s="459" t="s">
        <v>567</v>
      </c>
      <c r="S38" s="435">
        <v>329</v>
      </c>
    </row>
    <row r="39" spans="1:19">
      <c r="A39" s="436" t="s">
        <v>570</v>
      </c>
      <c r="B39" s="450" t="s">
        <v>571</v>
      </c>
      <c r="C39" s="426">
        <v>606</v>
      </c>
      <c r="D39" s="437"/>
      <c r="E39" s="438" t="s">
        <v>544</v>
      </c>
      <c r="F39" s="453" t="s">
        <v>545</v>
      </c>
      <c r="G39" s="439">
        <v>31331.667999999969</v>
      </c>
      <c r="H39" s="437"/>
      <c r="I39" s="440" t="s">
        <v>526</v>
      </c>
      <c r="J39" s="455" t="s">
        <v>527</v>
      </c>
      <c r="K39" s="441">
        <v>6362.5241999999907</v>
      </c>
      <c r="L39" s="437"/>
      <c r="M39" s="432" t="s">
        <v>572</v>
      </c>
      <c r="N39" s="456" t="s">
        <v>423</v>
      </c>
      <c r="O39" s="433">
        <v>0.120464261444369</v>
      </c>
      <c r="P39" s="437"/>
      <c r="Q39" s="442" t="s">
        <v>452</v>
      </c>
      <c r="R39" s="459" t="s">
        <v>453</v>
      </c>
      <c r="S39" s="435">
        <v>317</v>
      </c>
    </row>
    <row r="40" spans="1:19">
      <c r="A40" s="436" t="s">
        <v>466</v>
      </c>
      <c r="B40" s="450" t="s">
        <v>467</v>
      </c>
      <c r="C40" s="426">
        <v>594</v>
      </c>
      <c r="D40" s="437"/>
      <c r="E40" s="438" t="s">
        <v>490</v>
      </c>
      <c r="F40" s="453" t="s">
        <v>491</v>
      </c>
      <c r="G40" s="439">
        <v>31119.249299999829</v>
      </c>
      <c r="H40" s="437"/>
      <c r="I40" s="440" t="s">
        <v>556</v>
      </c>
      <c r="J40" s="455" t="s">
        <v>557</v>
      </c>
      <c r="K40" s="441">
        <v>6331.9366</v>
      </c>
      <c r="L40" s="437"/>
      <c r="M40" s="432" t="s">
        <v>512</v>
      </c>
      <c r="N40" s="456" t="s">
        <v>513</v>
      </c>
      <c r="O40" s="433">
        <v>0.11953934062833779</v>
      </c>
      <c r="P40" s="437"/>
      <c r="Q40" s="442" t="s">
        <v>573</v>
      </c>
      <c r="R40" s="459" t="s">
        <v>574</v>
      </c>
      <c r="S40" s="435">
        <v>298</v>
      </c>
    </row>
    <row r="41" spans="1:19">
      <c r="A41" s="436" t="s">
        <v>468</v>
      </c>
      <c r="B41" s="450" t="s">
        <v>469</v>
      </c>
      <c r="C41" s="426">
        <v>580</v>
      </c>
      <c r="D41" s="437"/>
      <c r="E41" s="438" t="s">
        <v>528</v>
      </c>
      <c r="F41" s="453" t="s">
        <v>529</v>
      </c>
      <c r="G41" s="439">
        <v>30306.372400000062</v>
      </c>
      <c r="H41" s="437"/>
      <c r="I41" s="440" t="s">
        <v>575</v>
      </c>
      <c r="J41" s="455" t="s">
        <v>576</v>
      </c>
      <c r="K41" s="441">
        <v>6299.9435000000003</v>
      </c>
      <c r="L41" s="437"/>
      <c r="M41" s="432" t="s">
        <v>577</v>
      </c>
      <c r="N41" s="456" t="s">
        <v>578</v>
      </c>
      <c r="O41" s="433">
        <v>0.11886442953020135</v>
      </c>
      <c r="P41" s="437"/>
      <c r="Q41" s="442" t="s">
        <v>472</v>
      </c>
      <c r="R41" s="459" t="s">
        <v>473</v>
      </c>
      <c r="S41" s="435">
        <v>290</v>
      </c>
    </row>
    <row r="42" spans="1:19">
      <c r="A42" s="436" t="s">
        <v>534</v>
      </c>
      <c r="B42" s="450" t="s">
        <v>535</v>
      </c>
      <c r="C42" s="426">
        <v>580</v>
      </c>
      <c r="D42" s="437"/>
      <c r="E42" s="438" t="s">
        <v>579</v>
      </c>
      <c r="F42" s="453" t="s">
        <v>580</v>
      </c>
      <c r="G42" s="439">
        <v>30172.626100000023</v>
      </c>
      <c r="H42" s="437"/>
      <c r="I42" s="440" t="s">
        <v>581</v>
      </c>
      <c r="J42" s="455" t="s">
        <v>582</v>
      </c>
      <c r="K42" s="441">
        <v>6212.5998999999993</v>
      </c>
      <c r="L42" s="437"/>
      <c r="M42" s="432" t="s">
        <v>568</v>
      </c>
      <c r="N42" s="456" t="s">
        <v>569</v>
      </c>
      <c r="O42" s="433">
        <v>0.11655137005318825</v>
      </c>
      <c r="P42" s="437"/>
      <c r="Q42" s="442" t="s">
        <v>498</v>
      </c>
      <c r="R42" s="459" t="s">
        <v>499</v>
      </c>
      <c r="S42" s="435">
        <v>286</v>
      </c>
    </row>
    <row r="43" spans="1:19">
      <c r="A43" s="436" t="s">
        <v>568</v>
      </c>
      <c r="B43" s="450" t="s">
        <v>569</v>
      </c>
      <c r="C43" s="426">
        <v>579</v>
      </c>
      <c r="D43" s="437"/>
      <c r="E43" s="438" t="s">
        <v>514</v>
      </c>
      <c r="F43" s="453" t="s">
        <v>515</v>
      </c>
      <c r="G43" s="439">
        <v>28900.212499999991</v>
      </c>
      <c r="H43" s="437"/>
      <c r="I43" s="440" t="s">
        <v>506</v>
      </c>
      <c r="J43" s="455" t="s">
        <v>507</v>
      </c>
      <c r="K43" s="441">
        <v>6154.1551000000081</v>
      </c>
      <c r="L43" s="437"/>
      <c r="M43" s="432" t="s">
        <v>482</v>
      </c>
      <c r="N43" s="456" t="s">
        <v>483</v>
      </c>
      <c r="O43" s="433">
        <v>0.11649166507961327</v>
      </c>
      <c r="P43" s="437"/>
      <c r="Q43" s="442" t="s">
        <v>583</v>
      </c>
      <c r="R43" s="459" t="s">
        <v>584</v>
      </c>
      <c r="S43" s="435">
        <v>282</v>
      </c>
    </row>
    <row r="44" spans="1:19">
      <c r="A44" s="436" t="s">
        <v>504</v>
      </c>
      <c r="B44" s="450" t="s">
        <v>505</v>
      </c>
      <c r="C44" s="426">
        <v>577</v>
      </c>
      <c r="D44" s="437"/>
      <c r="E44" s="438" t="s">
        <v>458</v>
      </c>
      <c r="F44" s="453" t="s">
        <v>459</v>
      </c>
      <c r="G44" s="439">
        <v>28420.657599999959</v>
      </c>
      <c r="H44" s="437"/>
      <c r="I44" s="440" t="s">
        <v>579</v>
      </c>
      <c r="J44" s="455" t="s">
        <v>580</v>
      </c>
      <c r="K44" s="441">
        <v>5998.1402000000071</v>
      </c>
      <c r="L44" s="437"/>
      <c r="M44" s="432" t="s">
        <v>526</v>
      </c>
      <c r="N44" s="456" t="s">
        <v>527</v>
      </c>
      <c r="O44" s="433">
        <v>0.11303887459697914</v>
      </c>
      <c r="P44" s="437"/>
      <c r="Q44" s="442" t="s">
        <v>585</v>
      </c>
      <c r="R44" s="459" t="s">
        <v>586</v>
      </c>
      <c r="S44" s="435">
        <v>276</v>
      </c>
    </row>
    <row r="45" spans="1:19">
      <c r="A45" s="436" t="s">
        <v>581</v>
      </c>
      <c r="B45" s="450" t="s">
        <v>582</v>
      </c>
      <c r="C45" s="426">
        <v>569</v>
      </c>
      <c r="D45" s="437"/>
      <c r="E45" s="438" t="s">
        <v>564</v>
      </c>
      <c r="F45" s="453" t="s">
        <v>565</v>
      </c>
      <c r="G45" s="439">
        <v>28341.702999999961</v>
      </c>
      <c r="H45" s="437"/>
      <c r="I45" s="440" t="s">
        <v>486</v>
      </c>
      <c r="J45" s="455" t="s">
        <v>487</v>
      </c>
      <c r="K45" s="441">
        <v>5958.9014999999999</v>
      </c>
      <c r="L45" s="437"/>
      <c r="M45" s="432" t="s">
        <v>528</v>
      </c>
      <c r="N45" s="456" t="s">
        <v>529</v>
      </c>
      <c r="O45" s="433">
        <v>0.11236651366282326</v>
      </c>
      <c r="P45" s="437"/>
      <c r="Q45" s="442" t="s">
        <v>456</v>
      </c>
      <c r="R45" s="459" t="s">
        <v>457</v>
      </c>
      <c r="S45" s="435">
        <v>263</v>
      </c>
    </row>
    <row r="46" spans="1:19">
      <c r="A46" s="436" t="s">
        <v>556</v>
      </c>
      <c r="B46" s="450" t="s">
        <v>557</v>
      </c>
      <c r="C46" s="426">
        <v>563</v>
      </c>
      <c r="D46" s="437"/>
      <c r="E46" s="438" t="s">
        <v>520</v>
      </c>
      <c r="F46" s="453" t="s">
        <v>521</v>
      </c>
      <c r="G46" s="439">
        <v>28056.556100000016</v>
      </c>
      <c r="H46" s="437"/>
      <c r="I46" s="440" t="s">
        <v>540</v>
      </c>
      <c r="J46" s="455" t="s">
        <v>541</v>
      </c>
      <c r="K46" s="441">
        <v>5943.634599999994</v>
      </c>
      <c r="L46" s="437"/>
      <c r="M46" s="432" t="s">
        <v>476</v>
      </c>
      <c r="N46" s="456" t="s">
        <v>477</v>
      </c>
      <c r="O46" s="433">
        <v>0.10701442341197404</v>
      </c>
      <c r="P46" s="437"/>
      <c r="Q46" s="442" t="s">
        <v>581</v>
      </c>
      <c r="R46" s="459" t="s">
        <v>582</v>
      </c>
      <c r="S46" s="435">
        <v>256</v>
      </c>
    </row>
    <row r="47" spans="1:19">
      <c r="A47" s="436" t="s">
        <v>546</v>
      </c>
      <c r="B47" s="450" t="s">
        <v>547</v>
      </c>
      <c r="C47" s="426">
        <v>560</v>
      </c>
      <c r="D47" s="437"/>
      <c r="E47" s="438" t="s">
        <v>570</v>
      </c>
      <c r="F47" s="453" t="s">
        <v>571</v>
      </c>
      <c r="G47" s="439">
        <v>27792.309399999991</v>
      </c>
      <c r="H47" s="437"/>
      <c r="I47" s="440" t="s">
        <v>587</v>
      </c>
      <c r="J47" s="455" t="s">
        <v>588</v>
      </c>
      <c r="K47" s="441">
        <v>5823.657799999999</v>
      </c>
      <c r="L47" s="437"/>
      <c r="M47" s="432" t="s">
        <v>579</v>
      </c>
      <c r="N47" s="456" t="s">
        <v>580</v>
      </c>
      <c r="O47" s="433">
        <v>0.10661743009692622</v>
      </c>
      <c r="P47" s="437"/>
      <c r="Q47" s="442" t="s">
        <v>522</v>
      </c>
      <c r="R47" s="459" t="s">
        <v>523</v>
      </c>
      <c r="S47" s="435">
        <v>254</v>
      </c>
    </row>
    <row r="48" spans="1:19">
      <c r="A48" s="436" t="s">
        <v>573</v>
      </c>
      <c r="B48" s="450" t="s">
        <v>574</v>
      </c>
      <c r="C48" s="426">
        <v>532</v>
      </c>
      <c r="D48" s="437"/>
      <c r="E48" s="438" t="s">
        <v>548</v>
      </c>
      <c r="F48" s="453" t="s">
        <v>549</v>
      </c>
      <c r="G48" s="439">
        <v>27132.890200000144</v>
      </c>
      <c r="H48" s="437"/>
      <c r="I48" s="440" t="s">
        <v>534</v>
      </c>
      <c r="J48" s="455" t="s">
        <v>535</v>
      </c>
      <c r="K48" s="441">
        <v>5720.9642000000003</v>
      </c>
      <c r="L48" s="437"/>
      <c r="M48" s="432" t="s">
        <v>492</v>
      </c>
      <c r="N48" s="456" t="s">
        <v>493</v>
      </c>
      <c r="O48" s="433">
        <v>0.10547554934576234</v>
      </c>
      <c r="P48" s="437"/>
      <c r="Q48" s="442" t="s">
        <v>450</v>
      </c>
      <c r="R48" s="459" t="s">
        <v>451</v>
      </c>
      <c r="S48" s="435">
        <v>251</v>
      </c>
    </row>
    <row r="49" spans="1:19">
      <c r="A49" s="436" t="s">
        <v>562</v>
      </c>
      <c r="B49" s="450" t="s">
        <v>563</v>
      </c>
      <c r="C49" s="426">
        <v>522</v>
      </c>
      <c r="D49" s="437"/>
      <c r="E49" s="438" t="s">
        <v>568</v>
      </c>
      <c r="F49" s="453" t="s">
        <v>569</v>
      </c>
      <c r="G49" s="439">
        <v>26865.323899999996</v>
      </c>
      <c r="H49" s="437"/>
      <c r="I49" s="440" t="s">
        <v>554</v>
      </c>
      <c r="J49" s="455" t="s">
        <v>555</v>
      </c>
      <c r="K49" s="441">
        <v>5708.1515999999892</v>
      </c>
      <c r="L49" s="437"/>
      <c r="M49" s="432" t="s">
        <v>530</v>
      </c>
      <c r="N49" s="456" t="s">
        <v>531</v>
      </c>
      <c r="O49" s="433">
        <v>0.10279912008340893</v>
      </c>
      <c r="P49" s="437"/>
      <c r="Q49" s="442" t="s">
        <v>589</v>
      </c>
      <c r="R49" s="459" t="s">
        <v>590</v>
      </c>
      <c r="S49" s="435">
        <v>249</v>
      </c>
    </row>
    <row r="50" spans="1:19">
      <c r="A50" s="436" t="s">
        <v>579</v>
      </c>
      <c r="B50" s="450" t="s">
        <v>580</v>
      </c>
      <c r="C50" s="426">
        <v>519</v>
      </c>
      <c r="D50" s="437"/>
      <c r="E50" s="438" t="s">
        <v>560</v>
      </c>
      <c r="F50" s="453" t="s">
        <v>561</v>
      </c>
      <c r="G50" s="439">
        <v>26759.329900000012</v>
      </c>
      <c r="H50" s="437"/>
      <c r="I50" s="440" t="s">
        <v>458</v>
      </c>
      <c r="J50" s="455" t="s">
        <v>459</v>
      </c>
      <c r="K50" s="441">
        <v>5608.6795000000011</v>
      </c>
      <c r="L50" s="437"/>
      <c r="M50" s="432" t="s">
        <v>566</v>
      </c>
      <c r="N50" s="456" t="s">
        <v>567</v>
      </c>
      <c r="O50" s="433">
        <v>0.10009319408861307</v>
      </c>
      <c r="P50" s="437"/>
      <c r="Q50" s="442" t="s">
        <v>554</v>
      </c>
      <c r="R50" s="459" t="s">
        <v>555</v>
      </c>
      <c r="S50" s="435">
        <v>248</v>
      </c>
    </row>
    <row r="51" spans="1:19">
      <c r="A51" s="436" t="s">
        <v>540</v>
      </c>
      <c r="B51" s="450" t="s">
        <v>541</v>
      </c>
      <c r="C51" s="426">
        <v>514</v>
      </c>
      <c r="D51" s="437"/>
      <c r="E51" s="438" t="s">
        <v>436</v>
      </c>
      <c r="F51" s="453" t="s">
        <v>437</v>
      </c>
      <c r="G51" s="439">
        <v>26756.223599999998</v>
      </c>
      <c r="H51" s="437"/>
      <c r="I51" s="440" t="s">
        <v>480</v>
      </c>
      <c r="J51" s="455" t="s">
        <v>481</v>
      </c>
      <c r="K51" s="441">
        <v>5537.0618000000022</v>
      </c>
      <c r="L51" s="437"/>
      <c r="M51" s="432" t="s">
        <v>480</v>
      </c>
      <c r="N51" s="456" t="s">
        <v>481</v>
      </c>
      <c r="O51" s="433">
        <v>9.9831459602436806E-2</v>
      </c>
      <c r="P51" s="437"/>
      <c r="Q51" s="442" t="s">
        <v>570</v>
      </c>
      <c r="R51" s="459" t="s">
        <v>571</v>
      </c>
      <c r="S51" s="435">
        <v>245</v>
      </c>
    </row>
    <row r="52" spans="1:19">
      <c r="A52" s="436" t="s">
        <v>591</v>
      </c>
      <c r="B52" s="450" t="s">
        <v>424</v>
      </c>
      <c r="C52" s="426">
        <v>488</v>
      </c>
      <c r="D52" s="437"/>
      <c r="E52" s="438" t="s">
        <v>587</v>
      </c>
      <c r="F52" s="453" t="s">
        <v>588</v>
      </c>
      <c r="G52" s="439">
        <v>26411.136536000053</v>
      </c>
      <c r="H52" s="437"/>
      <c r="I52" s="440" t="s">
        <v>592</v>
      </c>
      <c r="J52" s="455" t="s">
        <v>593</v>
      </c>
      <c r="K52" s="441">
        <v>5452.1500000000042</v>
      </c>
      <c r="L52" s="437"/>
      <c r="M52" s="432" t="s">
        <v>544</v>
      </c>
      <c r="N52" s="456" t="s">
        <v>545</v>
      </c>
      <c r="O52" s="433">
        <v>9.9670966531043223E-2</v>
      </c>
      <c r="P52" s="437"/>
      <c r="Q52" s="442" t="s">
        <v>577</v>
      </c>
      <c r="R52" s="459" t="s">
        <v>578</v>
      </c>
      <c r="S52" s="435">
        <v>240</v>
      </c>
    </row>
    <row r="53" spans="1:19">
      <c r="A53" s="436" t="s">
        <v>446</v>
      </c>
      <c r="B53" s="450" t="s">
        <v>447</v>
      </c>
      <c r="C53" s="426">
        <v>473</v>
      </c>
      <c r="D53" s="437"/>
      <c r="E53" s="438" t="s">
        <v>538</v>
      </c>
      <c r="F53" s="453" t="s">
        <v>539</v>
      </c>
      <c r="G53" s="439">
        <v>26052.022799999919</v>
      </c>
      <c r="H53" s="437"/>
      <c r="I53" s="440" t="s">
        <v>512</v>
      </c>
      <c r="J53" s="455" t="s">
        <v>513</v>
      </c>
      <c r="K53" s="441">
        <v>5392.6696999999986</v>
      </c>
      <c r="L53" s="437"/>
      <c r="M53" s="432" t="s">
        <v>508</v>
      </c>
      <c r="N53" s="456" t="s">
        <v>509</v>
      </c>
      <c r="O53" s="433">
        <v>9.8522152143755995E-2</v>
      </c>
      <c r="P53" s="437"/>
      <c r="Q53" s="442" t="s">
        <v>594</v>
      </c>
      <c r="R53" s="459" t="s">
        <v>595</v>
      </c>
      <c r="S53" s="435">
        <v>238</v>
      </c>
    </row>
    <row r="54" spans="1:19">
      <c r="A54" s="436" t="s">
        <v>587</v>
      </c>
      <c r="B54" s="450" t="s">
        <v>588</v>
      </c>
      <c r="C54" s="426">
        <v>464</v>
      </c>
      <c r="D54" s="437"/>
      <c r="E54" s="438" t="s">
        <v>550</v>
      </c>
      <c r="F54" s="453" t="s">
        <v>551</v>
      </c>
      <c r="G54" s="439">
        <v>25917.719800000003</v>
      </c>
      <c r="H54" s="437"/>
      <c r="I54" s="440" t="s">
        <v>552</v>
      </c>
      <c r="J54" s="455" t="s">
        <v>553</v>
      </c>
      <c r="K54" s="441">
        <v>5350.4440000000068</v>
      </c>
      <c r="L54" s="437"/>
      <c r="M54" s="432" t="s">
        <v>504</v>
      </c>
      <c r="N54" s="456" t="s">
        <v>505</v>
      </c>
      <c r="O54" s="433">
        <v>9.7293052649558343E-2</v>
      </c>
      <c r="P54" s="437"/>
      <c r="Q54" s="442" t="s">
        <v>544</v>
      </c>
      <c r="R54" s="459" t="s">
        <v>545</v>
      </c>
      <c r="S54" s="435">
        <v>236</v>
      </c>
    </row>
    <row r="55" spans="1:19">
      <c r="A55" s="436" t="s">
        <v>596</v>
      </c>
      <c r="B55" s="450" t="s">
        <v>597</v>
      </c>
      <c r="C55" s="426">
        <v>451</v>
      </c>
      <c r="D55" s="437"/>
      <c r="E55" s="438" t="s">
        <v>598</v>
      </c>
      <c r="F55" s="453" t="s">
        <v>599</v>
      </c>
      <c r="G55" s="439">
        <v>25629.951599999957</v>
      </c>
      <c r="H55" s="437"/>
      <c r="I55" s="440" t="s">
        <v>462</v>
      </c>
      <c r="J55" s="455" t="s">
        <v>463</v>
      </c>
      <c r="K55" s="441">
        <v>4877.8613999999934</v>
      </c>
      <c r="L55" s="437"/>
      <c r="M55" s="432" t="s">
        <v>494</v>
      </c>
      <c r="N55" s="456" t="s">
        <v>495</v>
      </c>
      <c r="O55" s="433">
        <v>9.707332703112953E-2</v>
      </c>
      <c r="P55" s="437"/>
      <c r="Q55" s="442" t="s">
        <v>526</v>
      </c>
      <c r="R55" s="459" t="s">
        <v>527</v>
      </c>
      <c r="S55" s="435">
        <v>234</v>
      </c>
    </row>
    <row r="56" spans="1:19">
      <c r="A56" s="436" t="s">
        <v>470</v>
      </c>
      <c r="B56" s="450" t="s">
        <v>471</v>
      </c>
      <c r="C56" s="426">
        <v>447</v>
      </c>
      <c r="D56" s="437"/>
      <c r="E56" s="438" t="s">
        <v>600</v>
      </c>
      <c r="F56" s="453" t="s">
        <v>601</v>
      </c>
      <c r="G56" s="439">
        <v>23914.293499999996</v>
      </c>
      <c r="H56" s="437"/>
      <c r="I56" s="440" t="s">
        <v>573</v>
      </c>
      <c r="J56" s="455" t="s">
        <v>574</v>
      </c>
      <c r="K56" s="441">
        <v>4850.2486999999937</v>
      </c>
      <c r="L56" s="437"/>
      <c r="M56" s="432" t="s">
        <v>514</v>
      </c>
      <c r="N56" s="456" t="s">
        <v>515</v>
      </c>
      <c r="O56" s="433">
        <v>9.5684661762174009E-2</v>
      </c>
      <c r="P56" s="437"/>
      <c r="Q56" s="442" t="s">
        <v>490</v>
      </c>
      <c r="R56" s="459" t="s">
        <v>491</v>
      </c>
      <c r="S56" s="435">
        <v>231</v>
      </c>
    </row>
    <row r="57" spans="1:19">
      <c r="A57" s="436" t="s">
        <v>550</v>
      </c>
      <c r="B57" s="450" t="s">
        <v>551</v>
      </c>
      <c r="C57" s="426">
        <v>446</v>
      </c>
      <c r="D57" s="437"/>
      <c r="E57" s="438" t="s">
        <v>512</v>
      </c>
      <c r="F57" s="453" t="s">
        <v>513</v>
      </c>
      <c r="G57" s="439">
        <v>23727.602800000026</v>
      </c>
      <c r="H57" s="437"/>
      <c r="I57" s="440" t="s">
        <v>490</v>
      </c>
      <c r="J57" s="455" t="s">
        <v>491</v>
      </c>
      <c r="K57" s="441">
        <v>4847.5696000000016</v>
      </c>
      <c r="L57" s="437"/>
      <c r="M57" s="432" t="s">
        <v>534</v>
      </c>
      <c r="N57" s="456" t="s">
        <v>535</v>
      </c>
      <c r="O57" s="433">
        <v>9.420474850696757E-2</v>
      </c>
      <c r="P57" s="437"/>
      <c r="Q57" s="442" t="s">
        <v>596</v>
      </c>
      <c r="R57" s="459" t="s">
        <v>597</v>
      </c>
      <c r="S57" s="435">
        <v>226</v>
      </c>
    </row>
    <row r="58" spans="1:19">
      <c r="A58" s="436" t="s">
        <v>602</v>
      </c>
      <c r="B58" s="450" t="s">
        <v>603</v>
      </c>
      <c r="C58" s="426">
        <v>441</v>
      </c>
      <c r="D58" s="437"/>
      <c r="E58" s="438" t="s">
        <v>592</v>
      </c>
      <c r="F58" s="453" t="s">
        <v>593</v>
      </c>
      <c r="G58" s="439">
        <v>22977.950900000036</v>
      </c>
      <c r="H58" s="437"/>
      <c r="I58" s="440" t="s">
        <v>492</v>
      </c>
      <c r="J58" s="455" t="s">
        <v>493</v>
      </c>
      <c r="K58" s="441">
        <v>4797.1641000000063</v>
      </c>
      <c r="L58" s="437"/>
      <c r="M58" s="432" t="s">
        <v>522</v>
      </c>
      <c r="N58" s="456" t="s">
        <v>523</v>
      </c>
      <c r="O58" s="433">
        <v>9.0784956038761674E-2</v>
      </c>
      <c r="P58" s="437"/>
      <c r="Q58" s="442" t="s">
        <v>434</v>
      </c>
      <c r="R58" s="459" t="s">
        <v>435</v>
      </c>
      <c r="S58" s="435">
        <v>215</v>
      </c>
    </row>
    <row r="59" spans="1:19">
      <c r="A59" s="436" t="s">
        <v>594</v>
      </c>
      <c r="B59" s="450" t="s">
        <v>595</v>
      </c>
      <c r="C59" s="426">
        <v>432</v>
      </c>
      <c r="D59" s="437"/>
      <c r="E59" s="438" t="s">
        <v>581</v>
      </c>
      <c r="F59" s="453" t="s">
        <v>582</v>
      </c>
      <c r="G59" s="439">
        <v>22965.542000000067</v>
      </c>
      <c r="H59" s="437"/>
      <c r="I59" s="440" t="s">
        <v>570</v>
      </c>
      <c r="J59" s="455" t="s">
        <v>571</v>
      </c>
      <c r="K59" s="441">
        <v>4498.1964000000053</v>
      </c>
      <c r="L59" s="437"/>
      <c r="M59" s="432" t="s">
        <v>540</v>
      </c>
      <c r="N59" s="456" t="s">
        <v>541</v>
      </c>
      <c r="O59" s="433">
        <v>9.015129555895858E-2</v>
      </c>
      <c r="P59" s="437"/>
      <c r="Q59" s="442" t="s">
        <v>604</v>
      </c>
      <c r="R59" s="459" t="s">
        <v>605</v>
      </c>
      <c r="S59" s="435">
        <v>213</v>
      </c>
    </row>
    <row r="60" spans="1:19">
      <c r="A60" s="436" t="s">
        <v>486</v>
      </c>
      <c r="B60" s="450" t="s">
        <v>487</v>
      </c>
      <c r="C60" s="426">
        <v>430</v>
      </c>
      <c r="D60" s="437"/>
      <c r="E60" s="438" t="s">
        <v>594</v>
      </c>
      <c r="F60" s="453" t="s">
        <v>595</v>
      </c>
      <c r="G60" s="439">
        <v>22802.535727999995</v>
      </c>
      <c r="H60" s="437"/>
      <c r="I60" s="440" t="s">
        <v>516</v>
      </c>
      <c r="J60" s="455" t="s">
        <v>517</v>
      </c>
      <c r="K60" s="441">
        <v>4479.4311999999982</v>
      </c>
      <c r="L60" s="437"/>
      <c r="M60" s="432" t="s">
        <v>556</v>
      </c>
      <c r="N60" s="456" t="s">
        <v>557</v>
      </c>
      <c r="O60" s="433">
        <v>8.7052928545134828E-2</v>
      </c>
      <c r="P60" s="437"/>
      <c r="Q60" s="442" t="s">
        <v>606</v>
      </c>
      <c r="R60" s="459" t="s">
        <v>607</v>
      </c>
      <c r="S60" s="435">
        <v>206</v>
      </c>
    </row>
    <row r="61" spans="1:19">
      <c r="A61" s="436" t="s">
        <v>510</v>
      </c>
      <c r="B61" s="450" t="s">
        <v>511</v>
      </c>
      <c r="C61" s="426">
        <v>392</v>
      </c>
      <c r="D61" s="437"/>
      <c r="E61" s="438" t="s">
        <v>573</v>
      </c>
      <c r="F61" s="453" t="s">
        <v>574</v>
      </c>
      <c r="G61" s="439">
        <v>22221.995099999975</v>
      </c>
      <c r="H61" s="437"/>
      <c r="I61" s="440" t="s">
        <v>562</v>
      </c>
      <c r="J61" s="455" t="s">
        <v>563</v>
      </c>
      <c r="K61" s="441">
        <v>4349.0109000000002</v>
      </c>
      <c r="L61" s="437"/>
      <c r="M61" s="432" t="s">
        <v>608</v>
      </c>
      <c r="N61" s="456" t="s">
        <v>609</v>
      </c>
      <c r="O61" s="433">
        <v>8.6093912280414076E-2</v>
      </c>
      <c r="P61" s="437"/>
      <c r="Q61" s="442" t="s">
        <v>494</v>
      </c>
      <c r="R61" s="459" t="s">
        <v>495</v>
      </c>
      <c r="S61" s="435">
        <v>203</v>
      </c>
    </row>
    <row r="62" spans="1:19">
      <c r="A62" s="436" t="s">
        <v>608</v>
      </c>
      <c r="B62" s="450" t="s">
        <v>609</v>
      </c>
      <c r="C62" s="426">
        <v>384</v>
      </c>
      <c r="D62" s="437"/>
      <c r="E62" s="438" t="s">
        <v>575</v>
      </c>
      <c r="F62" s="453" t="s">
        <v>576</v>
      </c>
      <c r="G62" s="439">
        <v>21616.716300000004</v>
      </c>
      <c r="H62" s="437"/>
      <c r="I62" s="440" t="s">
        <v>610</v>
      </c>
      <c r="J62" s="455" t="s">
        <v>611</v>
      </c>
      <c r="K62" s="441">
        <v>4229.8539999999994</v>
      </c>
      <c r="L62" s="437"/>
      <c r="M62" s="432" t="s">
        <v>583</v>
      </c>
      <c r="N62" s="456" t="s">
        <v>584</v>
      </c>
      <c r="O62" s="433">
        <v>8.5825079547463226E-2</v>
      </c>
      <c r="P62" s="437"/>
      <c r="Q62" s="442" t="s">
        <v>612</v>
      </c>
      <c r="R62" s="459" t="s">
        <v>613</v>
      </c>
      <c r="S62" s="435">
        <v>201</v>
      </c>
    </row>
    <row r="63" spans="1:19">
      <c r="A63" s="436" t="s">
        <v>560</v>
      </c>
      <c r="B63" s="450" t="s">
        <v>561</v>
      </c>
      <c r="C63" s="426">
        <v>383</v>
      </c>
      <c r="D63" s="437"/>
      <c r="E63" s="438" t="s">
        <v>583</v>
      </c>
      <c r="F63" s="453" t="s">
        <v>584</v>
      </c>
      <c r="G63" s="439">
        <v>21362.548899999976</v>
      </c>
      <c r="H63" s="437"/>
      <c r="I63" s="440" t="s">
        <v>564</v>
      </c>
      <c r="J63" s="455" t="s">
        <v>565</v>
      </c>
      <c r="K63" s="441">
        <v>4064.0769999999998</v>
      </c>
      <c r="L63" s="437"/>
      <c r="M63" s="432" t="s">
        <v>520</v>
      </c>
      <c r="N63" s="456" t="s">
        <v>521</v>
      </c>
      <c r="O63" s="433">
        <v>7.7083956821091662E-2</v>
      </c>
      <c r="P63" s="437"/>
      <c r="Q63" s="442" t="s">
        <v>550</v>
      </c>
      <c r="R63" s="459" t="s">
        <v>551</v>
      </c>
      <c r="S63" s="435">
        <v>194</v>
      </c>
    </row>
    <row r="64" spans="1:19">
      <c r="A64" s="436" t="s">
        <v>600</v>
      </c>
      <c r="B64" s="450" t="s">
        <v>601</v>
      </c>
      <c r="C64" s="426">
        <v>376</v>
      </c>
      <c r="D64" s="437"/>
      <c r="E64" s="438" t="s">
        <v>562</v>
      </c>
      <c r="F64" s="453" t="s">
        <v>563</v>
      </c>
      <c r="G64" s="439">
        <v>21254.863900000033</v>
      </c>
      <c r="H64" s="437"/>
      <c r="I64" s="440" t="s">
        <v>583</v>
      </c>
      <c r="J64" s="455" t="s">
        <v>584</v>
      </c>
      <c r="K64" s="441">
        <v>4059.0502999999967</v>
      </c>
      <c r="L64" s="437"/>
      <c r="M64" s="432" t="s">
        <v>587</v>
      </c>
      <c r="N64" s="456" t="s">
        <v>588</v>
      </c>
      <c r="O64" s="433">
        <v>7.4428806840054137E-2</v>
      </c>
      <c r="P64" s="437"/>
      <c r="Q64" s="442" t="s">
        <v>528</v>
      </c>
      <c r="R64" s="459" t="s">
        <v>529</v>
      </c>
      <c r="S64" s="435">
        <v>194</v>
      </c>
    </row>
    <row r="65" spans="1:19">
      <c r="A65" s="436" t="s">
        <v>564</v>
      </c>
      <c r="B65" s="450" t="s">
        <v>565</v>
      </c>
      <c r="C65" s="426">
        <v>376</v>
      </c>
      <c r="D65" s="437"/>
      <c r="E65" s="438" t="s">
        <v>510</v>
      </c>
      <c r="F65" s="453" t="s">
        <v>511</v>
      </c>
      <c r="G65" s="439">
        <v>20898.501199999995</v>
      </c>
      <c r="H65" s="437"/>
      <c r="I65" s="440" t="s">
        <v>614</v>
      </c>
      <c r="J65" s="455" t="s">
        <v>615</v>
      </c>
      <c r="K65" s="441">
        <v>3875.5064999999981</v>
      </c>
      <c r="L65" s="437"/>
      <c r="M65" s="432" t="s">
        <v>598</v>
      </c>
      <c r="N65" s="456" t="s">
        <v>599</v>
      </c>
      <c r="O65" s="433">
        <v>7.3040406268434568E-2</v>
      </c>
      <c r="P65" s="437"/>
      <c r="Q65" s="442" t="s">
        <v>468</v>
      </c>
      <c r="R65" s="459" t="s">
        <v>469</v>
      </c>
      <c r="S65" s="435">
        <v>173</v>
      </c>
    </row>
    <row r="66" spans="1:19">
      <c r="A66" s="436" t="s">
        <v>598</v>
      </c>
      <c r="B66" s="450" t="s">
        <v>599</v>
      </c>
      <c r="C66" s="426">
        <v>371</v>
      </c>
      <c r="D66" s="437"/>
      <c r="E66" s="438" t="s">
        <v>610</v>
      </c>
      <c r="F66" s="453" t="s">
        <v>611</v>
      </c>
      <c r="G66" s="439">
        <v>20035.713700000008</v>
      </c>
      <c r="H66" s="437"/>
      <c r="I66" s="440" t="s">
        <v>616</v>
      </c>
      <c r="J66" s="455" t="s">
        <v>617</v>
      </c>
      <c r="K66" s="441">
        <v>3807.7850000000026</v>
      </c>
      <c r="L66" s="437"/>
      <c r="M66" s="432" t="s">
        <v>596</v>
      </c>
      <c r="N66" s="456" t="s">
        <v>597</v>
      </c>
      <c r="O66" s="433">
        <v>7.2594524887095002E-2</v>
      </c>
      <c r="P66" s="437"/>
      <c r="Q66" s="442" t="s">
        <v>618</v>
      </c>
      <c r="R66" s="459" t="s">
        <v>619</v>
      </c>
      <c r="S66" s="435">
        <v>171</v>
      </c>
    </row>
    <row r="67" spans="1:19">
      <c r="A67" s="436" t="s">
        <v>583</v>
      </c>
      <c r="B67" s="450" t="s">
        <v>584</v>
      </c>
      <c r="C67" s="426">
        <v>360</v>
      </c>
      <c r="D67" s="437"/>
      <c r="E67" s="438" t="s">
        <v>614</v>
      </c>
      <c r="F67" s="453" t="s">
        <v>615</v>
      </c>
      <c r="G67" s="439">
        <v>19657.888400000011</v>
      </c>
      <c r="H67" s="437"/>
      <c r="I67" s="440" t="s">
        <v>568</v>
      </c>
      <c r="J67" s="455" t="s">
        <v>569</v>
      </c>
      <c r="K67" s="441">
        <v>3721.4909000000007</v>
      </c>
      <c r="L67" s="437"/>
      <c r="M67" s="432" t="s">
        <v>570</v>
      </c>
      <c r="N67" s="456" t="s">
        <v>571</v>
      </c>
      <c r="O67" s="433">
        <v>7.1649052965364321E-2</v>
      </c>
      <c r="P67" s="437"/>
      <c r="Q67" s="442" t="s">
        <v>556</v>
      </c>
      <c r="R67" s="459" t="s">
        <v>557</v>
      </c>
      <c r="S67" s="435">
        <v>170</v>
      </c>
    </row>
    <row r="68" spans="1:19">
      <c r="A68" s="436" t="s">
        <v>500</v>
      </c>
      <c r="B68" s="450" t="s">
        <v>501</v>
      </c>
      <c r="C68" s="426">
        <v>350</v>
      </c>
      <c r="D68" s="437"/>
      <c r="E68" s="438" t="s">
        <v>462</v>
      </c>
      <c r="F68" s="453" t="s">
        <v>463</v>
      </c>
      <c r="G68" s="439">
        <v>19523.521200000065</v>
      </c>
      <c r="H68" s="437"/>
      <c r="I68" s="440" t="s">
        <v>550</v>
      </c>
      <c r="J68" s="455" t="s">
        <v>551</v>
      </c>
      <c r="K68" s="441">
        <v>3586.8572000000004</v>
      </c>
      <c r="L68" s="437"/>
      <c r="M68" s="432" t="s">
        <v>620</v>
      </c>
      <c r="N68" s="456" t="s">
        <v>621</v>
      </c>
      <c r="O68" s="433">
        <v>7.0989181066866996E-2</v>
      </c>
      <c r="P68" s="437"/>
      <c r="Q68" s="442" t="s">
        <v>616</v>
      </c>
      <c r="R68" s="459" t="s">
        <v>617</v>
      </c>
      <c r="S68" s="435">
        <v>167</v>
      </c>
    </row>
    <row r="69" spans="1:19">
      <c r="A69" s="436" t="s">
        <v>516</v>
      </c>
      <c r="B69" s="450" t="s">
        <v>517</v>
      </c>
      <c r="C69" s="426">
        <v>347</v>
      </c>
      <c r="D69" s="437"/>
      <c r="E69" s="438" t="s">
        <v>552</v>
      </c>
      <c r="F69" s="453" t="s">
        <v>553</v>
      </c>
      <c r="G69" s="439">
        <v>18401.407400000007</v>
      </c>
      <c r="H69" s="437"/>
      <c r="I69" s="440" t="s">
        <v>622</v>
      </c>
      <c r="J69" s="455" t="s">
        <v>623</v>
      </c>
      <c r="K69" s="441">
        <v>3550.5763000000034</v>
      </c>
      <c r="L69" s="437"/>
      <c r="M69" s="432" t="s">
        <v>604</v>
      </c>
      <c r="N69" s="456" t="s">
        <v>605</v>
      </c>
      <c r="O69" s="433">
        <v>7.0834378268288617E-2</v>
      </c>
      <c r="P69" s="437"/>
      <c r="Q69" s="442" t="s">
        <v>587</v>
      </c>
      <c r="R69" s="459" t="s">
        <v>588</v>
      </c>
      <c r="S69" s="435">
        <v>166</v>
      </c>
    </row>
    <row r="70" spans="1:19">
      <c r="A70" s="436" t="s">
        <v>544</v>
      </c>
      <c r="B70" s="450" t="s">
        <v>545</v>
      </c>
      <c r="C70" s="426">
        <v>332</v>
      </c>
      <c r="D70" s="437"/>
      <c r="E70" s="438" t="s">
        <v>558</v>
      </c>
      <c r="F70" s="453" t="s">
        <v>559</v>
      </c>
      <c r="G70" s="439">
        <v>18396.763000000021</v>
      </c>
      <c r="H70" s="437"/>
      <c r="I70" s="443" t="s">
        <v>524</v>
      </c>
      <c r="J70" s="455" t="s">
        <v>525</v>
      </c>
      <c r="K70" s="441">
        <v>3532.6398999999983</v>
      </c>
      <c r="L70" s="437"/>
      <c r="M70" s="432" t="s">
        <v>496</v>
      </c>
      <c r="N70" s="456" t="s">
        <v>497</v>
      </c>
      <c r="O70" s="433">
        <v>6.9929506545820724E-2</v>
      </c>
      <c r="P70" s="437"/>
      <c r="Q70" s="442" t="s">
        <v>504</v>
      </c>
      <c r="R70" s="459" t="s">
        <v>505</v>
      </c>
      <c r="S70" s="435">
        <v>160</v>
      </c>
    </row>
    <row r="71" spans="1:19">
      <c r="A71" s="436" t="s">
        <v>528</v>
      </c>
      <c r="B71" s="450" t="s">
        <v>529</v>
      </c>
      <c r="C71" s="426">
        <v>328</v>
      </c>
      <c r="D71" s="437"/>
      <c r="E71" s="438" t="s">
        <v>524</v>
      </c>
      <c r="F71" s="453" t="s">
        <v>525</v>
      </c>
      <c r="G71" s="439">
        <v>18146.938400000032</v>
      </c>
      <c r="H71" s="437"/>
      <c r="I71" s="440" t="s">
        <v>532</v>
      </c>
      <c r="J71" s="455" t="s">
        <v>533</v>
      </c>
      <c r="K71" s="441">
        <v>3528.834000000003</v>
      </c>
      <c r="L71" s="437"/>
      <c r="M71" s="432" t="s">
        <v>602</v>
      </c>
      <c r="N71" s="456" t="s">
        <v>603</v>
      </c>
      <c r="O71" s="433">
        <v>6.76486742220134E-2</v>
      </c>
      <c r="P71" s="437"/>
      <c r="Q71" s="442" t="s">
        <v>538</v>
      </c>
      <c r="R71" s="459" t="s">
        <v>539</v>
      </c>
      <c r="S71" s="435">
        <v>157</v>
      </c>
    </row>
    <row r="72" spans="1:19">
      <c r="A72" s="436" t="s">
        <v>558</v>
      </c>
      <c r="B72" s="450" t="s">
        <v>559</v>
      </c>
      <c r="C72" s="426">
        <v>325</v>
      </c>
      <c r="D72" s="437"/>
      <c r="E72" s="438" t="s">
        <v>488</v>
      </c>
      <c r="F72" s="453" t="s">
        <v>624</v>
      </c>
      <c r="G72" s="439">
        <v>18099.914300000033</v>
      </c>
      <c r="H72" s="437"/>
      <c r="I72" s="440" t="s">
        <v>589</v>
      </c>
      <c r="J72" s="455" t="s">
        <v>590</v>
      </c>
      <c r="K72" s="441">
        <v>3515.1850000000004</v>
      </c>
      <c r="L72" s="437"/>
      <c r="M72" s="432" t="s">
        <v>610</v>
      </c>
      <c r="N72" s="456" t="s">
        <v>611</v>
      </c>
      <c r="O72" s="433">
        <v>6.6463144538506477E-2</v>
      </c>
      <c r="P72" s="437"/>
      <c r="Q72" s="442" t="s">
        <v>625</v>
      </c>
      <c r="R72" s="459" t="s">
        <v>626</v>
      </c>
      <c r="S72" s="435">
        <v>151</v>
      </c>
    </row>
    <row r="73" spans="1:19">
      <c r="A73" s="436" t="s">
        <v>520</v>
      </c>
      <c r="B73" s="450" t="s">
        <v>521</v>
      </c>
      <c r="C73" s="426">
        <v>311</v>
      </c>
      <c r="D73" s="437"/>
      <c r="E73" s="438" t="s">
        <v>554</v>
      </c>
      <c r="F73" s="453" t="s">
        <v>555</v>
      </c>
      <c r="G73" s="439">
        <v>16539.107800000016</v>
      </c>
      <c r="H73" s="437"/>
      <c r="I73" s="440" t="s">
        <v>625</v>
      </c>
      <c r="J73" s="455" t="s">
        <v>626</v>
      </c>
      <c r="K73" s="441">
        <v>3426.0309999999995</v>
      </c>
      <c r="L73" s="437"/>
      <c r="M73" s="432" t="s">
        <v>575</v>
      </c>
      <c r="N73" s="456" t="s">
        <v>576</v>
      </c>
      <c r="O73" s="433">
        <v>6.5955497075488118E-2</v>
      </c>
      <c r="P73" s="437"/>
      <c r="Q73" s="442" t="s">
        <v>546</v>
      </c>
      <c r="R73" s="459" t="s">
        <v>547</v>
      </c>
      <c r="S73" s="435">
        <v>149</v>
      </c>
    </row>
    <row r="74" spans="1:19">
      <c r="A74" s="436" t="s">
        <v>542</v>
      </c>
      <c r="B74" s="450" t="s">
        <v>543</v>
      </c>
      <c r="C74" s="426">
        <v>301</v>
      </c>
      <c r="D74" s="437"/>
      <c r="E74" s="438" t="s">
        <v>602</v>
      </c>
      <c r="F74" s="453" t="s">
        <v>603</v>
      </c>
      <c r="G74" s="439">
        <v>15692.936500000003</v>
      </c>
      <c r="H74" s="437"/>
      <c r="I74" s="440" t="s">
        <v>546</v>
      </c>
      <c r="J74" s="455" t="s">
        <v>547</v>
      </c>
      <c r="K74" s="441">
        <v>3395.3855000000003</v>
      </c>
      <c r="L74" s="437"/>
      <c r="M74" s="432" t="s">
        <v>573</v>
      </c>
      <c r="N74" s="456" t="s">
        <v>574</v>
      </c>
      <c r="O74" s="433">
        <v>6.5458729943649208E-2</v>
      </c>
      <c r="P74" s="437"/>
      <c r="Q74" s="442" t="s">
        <v>627</v>
      </c>
      <c r="R74" s="459" t="s">
        <v>628</v>
      </c>
      <c r="S74" s="435">
        <v>145</v>
      </c>
    </row>
    <row r="75" spans="1:19">
      <c r="A75" s="436" t="s">
        <v>518</v>
      </c>
      <c r="B75" s="450" t="s">
        <v>519</v>
      </c>
      <c r="C75" s="426">
        <v>300</v>
      </c>
      <c r="D75" s="437"/>
      <c r="E75" s="438" t="s">
        <v>470</v>
      </c>
      <c r="F75" s="453" t="s">
        <v>471</v>
      </c>
      <c r="G75" s="439">
        <v>15652.915400000014</v>
      </c>
      <c r="H75" s="437"/>
      <c r="I75" s="440" t="s">
        <v>627</v>
      </c>
      <c r="J75" s="455" t="s">
        <v>628</v>
      </c>
      <c r="K75" s="441">
        <v>3307.1536000000015</v>
      </c>
      <c r="L75" s="437"/>
      <c r="M75" s="432" t="s">
        <v>536</v>
      </c>
      <c r="N75" s="456" t="s">
        <v>537</v>
      </c>
      <c r="O75" s="433">
        <v>6.3955230251092302E-2</v>
      </c>
      <c r="P75" s="437"/>
      <c r="Q75" s="442" t="s">
        <v>446</v>
      </c>
      <c r="R75" s="459" t="s">
        <v>447</v>
      </c>
      <c r="S75" s="435">
        <v>143</v>
      </c>
    </row>
    <row r="76" spans="1:19">
      <c r="A76" s="436" t="s">
        <v>614</v>
      </c>
      <c r="B76" s="450" t="s">
        <v>615</v>
      </c>
      <c r="C76" s="426">
        <v>287</v>
      </c>
      <c r="D76" s="437"/>
      <c r="E76" s="438" t="s">
        <v>604</v>
      </c>
      <c r="F76" s="453" t="s">
        <v>605</v>
      </c>
      <c r="G76" s="439">
        <v>15442.177799999992</v>
      </c>
      <c r="H76" s="437"/>
      <c r="I76" s="440" t="s">
        <v>566</v>
      </c>
      <c r="J76" s="455" t="s">
        <v>567</v>
      </c>
      <c r="K76" s="441">
        <v>3103.4611999999997</v>
      </c>
      <c r="L76" s="437"/>
      <c r="M76" s="432" t="s">
        <v>594</v>
      </c>
      <c r="N76" s="456" t="s">
        <v>595</v>
      </c>
      <c r="O76" s="433">
        <v>6.2355676956943808E-2</v>
      </c>
      <c r="P76" s="437"/>
      <c r="Q76" s="442" t="s">
        <v>558</v>
      </c>
      <c r="R76" s="459" t="s">
        <v>559</v>
      </c>
      <c r="S76" s="435">
        <v>143</v>
      </c>
    </row>
    <row r="77" spans="1:19">
      <c r="A77" s="436" t="s">
        <v>627</v>
      </c>
      <c r="B77" s="450" t="s">
        <v>628</v>
      </c>
      <c r="C77" s="426">
        <v>287</v>
      </c>
      <c r="D77" s="437"/>
      <c r="E77" s="438" t="s">
        <v>606</v>
      </c>
      <c r="F77" s="453" t="s">
        <v>607</v>
      </c>
      <c r="G77" s="439">
        <v>15272.913800000037</v>
      </c>
      <c r="H77" s="437"/>
      <c r="I77" s="440" t="s">
        <v>606</v>
      </c>
      <c r="J77" s="455" t="s">
        <v>607</v>
      </c>
      <c r="K77" s="441">
        <v>3069.6909999999989</v>
      </c>
      <c r="L77" s="437"/>
      <c r="M77" s="432" t="s">
        <v>614</v>
      </c>
      <c r="N77" s="456" t="s">
        <v>615</v>
      </c>
      <c r="O77" s="433">
        <v>6.1697550350420759E-2</v>
      </c>
      <c r="P77" s="437"/>
      <c r="Q77" s="442" t="s">
        <v>564</v>
      </c>
      <c r="R77" s="459" t="s">
        <v>565</v>
      </c>
      <c r="S77" s="435">
        <v>142</v>
      </c>
    </row>
    <row r="78" spans="1:19">
      <c r="A78" s="436" t="s">
        <v>592</v>
      </c>
      <c r="B78" s="450" t="s">
        <v>593</v>
      </c>
      <c r="C78" s="426">
        <v>283</v>
      </c>
      <c r="D78" s="437"/>
      <c r="E78" s="438" t="s">
        <v>596</v>
      </c>
      <c r="F78" s="453" t="s">
        <v>597</v>
      </c>
      <c r="G78" s="439">
        <v>15125.867800000002</v>
      </c>
      <c r="H78" s="437"/>
      <c r="I78" s="440" t="s">
        <v>594</v>
      </c>
      <c r="J78" s="455" t="s">
        <v>595</v>
      </c>
      <c r="K78" s="441">
        <v>2872.2693000000008</v>
      </c>
      <c r="L78" s="437"/>
      <c r="M78" s="432" t="s">
        <v>560</v>
      </c>
      <c r="N78" s="456" t="s">
        <v>561</v>
      </c>
      <c r="O78" s="433">
        <v>6.1010227676902201E-2</v>
      </c>
      <c r="P78" s="437"/>
      <c r="Q78" s="442" t="s">
        <v>548</v>
      </c>
      <c r="R78" s="459" t="s">
        <v>549</v>
      </c>
      <c r="S78" s="435">
        <v>142</v>
      </c>
    </row>
    <row r="79" spans="1:19">
      <c r="A79" s="436" t="s">
        <v>616</v>
      </c>
      <c r="B79" s="450" t="s">
        <v>617</v>
      </c>
      <c r="C79" s="426">
        <v>272</v>
      </c>
      <c r="D79" s="437"/>
      <c r="E79" s="438" t="s">
        <v>566</v>
      </c>
      <c r="F79" s="453" t="s">
        <v>567</v>
      </c>
      <c r="G79" s="439">
        <v>13830.277000000022</v>
      </c>
      <c r="H79" s="437"/>
      <c r="I79" s="440" t="s">
        <v>602</v>
      </c>
      <c r="J79" s="455" t="s">
        <v>603</v>
      </c>
      <c r="K79" s="441">
        <v>2837.2377000000024</v>
      </c>
      <c r="L79" s="437"/>
      <c r="M79" s="432" t="s">
        <v>552</v>
      </c>
      <c r="N79" s="456" t="s">
        <v>553</v>
      </c>
      <c r="O79" s="433">
        <v>5.5124071799603401E-2</v>
      </c>
      <c r="P79" s="437"/>
      <c r="Q79" s="442" t="s">
        <v>622</v>
      </c>
      <c r="R79" s="459" t="s">
        <v>623</v>
      </c>
      <c r="S79" s="435">
        <v>140</v>
      </c>
    </row>
    <row r="80" spans="1:19">
      <c r="A80" s="436" t="s">
        <v>585</v>
      </c>
      <c r="B80" s="450" t="s">
        <v>586</v>
      </c>
      <c r="C80" s="426">
        <v>272</v>
      </c>
      <c r="D80" s="437"/>
      <c r="E80" s="438" t="s">
        <v>625</v>
      </c>
      <c r="F80" s="453" t="s">
        <v>626</v>
      </c>
      <c r="G80" s="439">
        <v>13022.499899999995</v>
      </c>
      <c r="H80" s="437"/>
      <c r="I80" s="440" t="s">
        <v>518</v>
      </c>
      <c r="J80" s="455" t="s">
        <v>519</v>
      </c>
      <c r="K80" s="441">
        <v>2833.2080000000014</v>
      </c>
      <c r="L80" s="437"/>
      <c r="M80" s="432" t="s">
        <v>524</v>
      </c>
      <c r="N80" s="456" t="s">
        <v>525</v>
      </c>
      <c r="O80" s="433">
        <v>5.3414980499507062E-2</v>
      </c>
      <c r="P80" s="437"/>
      <c r="Q80" s="442" t="s">
        <v>466</v>
      </c>
      <c r="R80" s="459" t="s">
        <v>467</v>
      </c>
      <c r="S80" s="435">
        <v>130</v>
      </c>
    </row>
    <row r="81" spans="1:19">
      <c r="A81" s="436" t="s">
        <v>604</v>
      </c>
      <c r="B81" s="450" t="s">
        <v>605</v>
      </c>
      <c r="C81" s="426">
        <v>271</v>
      </c>
      <c r="D81" s="437"/>
      <c r="E81" s="438" t="s">
        <v>589</v>
      </c>
      <c r="F81" s="453" t="s">
        <v>590</v>
      </c>
      <c r="G81" s="439">
        <v>12617.876199999995</v>
      </c>
      <c r="H81" s="437"/>
      <c r="I81" s="440" t="s">
        <v>542</v>
      </c>
      <c r="J81" s="455" t="s">
        <v>543</v>
      </c>
      <c r="K81" s="441">
        <v>2500.1079999999984</v>
      </c>
      <c r="L81" s="437"/>
      <c r="M81" s="432" t="s">
        <v>592</v>
      </c>
      <c r="N81" s="456" t="s">
        <v>593</v>
      </c>
      <c r="O81" s="433">
        <v>5.114360191683201E-2</v>
      </c>
      <c r="P81" s="437"/>
      <c r="Q81" s="442" t="s">
        <v>600</v>
      </c>
      <c r="R81" s="459" t="s">
        <v>601</v>
      </c>
      <c r="S81" s="435">
        <v>130</v>
      </c>
    </row>
    <row r="82" spans="1:19">
      <c r="A82" s="436" t="s">
        <v>622</v>
      </c>
      <c r="B82" s="450" t="s">
        <v>623</v>
      </c>
      <c r="C82" s="426">
        <v>268</v>
      </c>
      <c r="D82" s="437"/>
      <c r="E82" s="438" t="s">
        <v>627</v>
      </c>
      <c r="F82" s="453" t="s">
        <v>628</v>
      </c>
      <c r="G82" s="439">
        <v>12606.159500000003</v>
      </c>
      <c r="H82" s="437"/>
      <c r="I82" s="440" t="s">
        <v>604</v>
      </c>
      <c r="J82" s="455" t="s">
        <v>605</v>
      </c>
      <c r="K82" s="441">
        <v>2495.4755000000018</v>
      </c>
      <c r="L82" s="437"/>
      <c r="M82" s="432" t="s">
        <v>562</v>
      </c>
      <c r="N82" s="456" t="s">
        <v>563</v>
      </c>
      <c r="O82" s="433">
        <v>5.0028042009231374E-2</v>
      </c>
      <c r="P82" s="437"/>
      <c r="Q82" s="442" t="s">
        <v>579</v>
      </c>
      <c r="R82" s="459" t="s">
        <v>580</v>
      </c>
      <c r="S82" s="435">
        <v>125</v>
      </c>
    </row>
    <row r="83" spans="1:19">
      <c r="A83" s="436" t="s">
        <v>536</v>
      </c>
      <c r="B83" s="450" t="s">
        <v>537</v>
      </c>
      <c r="C83" s="426">
        <v>266</v>
      </c>
      <c r="D83" s="437"/>
      <c r="E83" s="438" t="s">
        <v>616</v>
      </c>
      <c r="F83" s="453" t="s">
        <v>617</v>
      </c>
      <c r="G83" s="439">
        <v>12561.969000000001</v>
      </c>
      <c r="H83" s="437"/>
      <c r="I83" s="440" t="s">
        <v>530</v>
      </c>
      <c r="J83" s="455" t="s">
        <v>531</v>
      </c>
      <c r="K83" s="441">
        <v>2477.190000000001</v>
      </c>
      <c r="L83" s="437"/>
      <c r="M83" s="432" t="s">
        <v>591</v>
      </c>
      <c r="N83" s="456" t="s">
        <v>424</v>
      </c>
      <c r="O83" s="433">
        <v>4.9999995231282818E-2</v>
      </c>
      <c r="P83" s="437"/>
      <c r="Q83" s="442" t="s">
        <v>540</v>
      </c>
      <c r="R83" s="459" t="s">
        <v>541</v>
      </c>
      <c r="S83" s="435">
        <v>124</v>
      </c>
    </row>
    <row r="84" spans="1:19">
      <c r="A84" s="436" t="s">
        <v>552</v>
      </c>
      <c r="B84" s="450" t="s">
        <v>553</v>
      </c>
      <c r="C84" s="426">
        <v>262</v>
      </c>
      <c r="D84" s="437"/>
      <c r="E84" s="438" t="s">
        <v>532</v>
      </c>
      <c r="F84" s="453" t="s">
        <v>533</v>
      </c>
      <c r="G84" s="439">
        <v>11323.337700000004</v>
      </c>
      <c r="H84" s="437"/>
      <c r="I84" s="440" t="s">
        <v>470</v>
      </c>
      <c r="J84" s="455" t="s">
        <v>471</v>
      </c>
      <c r="K84" s="441">
        <v>2353.9331999999995</v>
      </c>
      <c r="L84" s="437"/>
      <c r="M84" s="432" t="s">
        <v>558</v>
      </c>
      <c r="N84" s="456" t="s">
        <v>559</v>
      </c>
      <c r="O84" s="433">
        <v>4.9488785051757217E-2</v>
      </c>
      <c r="P84" s="437"/>
      <c r="Q84" s="442" t="s">
        <v>591</v>
      </c>
      <c r="R84" s="459" t="s">
        <v>424</v>
      </c>
      <c r="S84" s="435">
        <v>119</v>
      </c>
    </row>
    <row r="85" spans="1:19">
      <c r="A85" s="436" t="s">
        <v>610</v>
      </c>
      <c r="B85" s="450" t="s">
        <v>611</v>
      </c>
      <c r="C85" s="426">
        <v>253</v>
      </c>
      <c r="D85" s="437"/>
      <c r="E85" s="438" t="s">
        <v>542</v>
      </c>
      <c r="F85" s="453" t="s">
        <v>543</v>
      </c>
      <c r="G85" s="439">
        <v>11079.527000000004</v>
      </c>
      <c r="H85" s="437"/>
      <c r="I85" s="440" t="s">
        <v>618</v>
      </c>
      <c r="J85" s="455" t="s">
        <v>619</v>
      </c>
      <c r="K85" s="441">
        <v>2313.4259999999999</v>
      </c>
      <c r="L85" s="437"/>
      <c r="M85" s="432" t="s">
        <v>600</v>
      </c>
      <c r="N85" s="456" t="s">
        <v>601</v>
      </c>
      <c r="O85" s="433">
        <v>4.9318702270397793E-2</v>
      </c>
      <c r="P85" s="437"/>
      <c r="Q85" s="442" t="s">
        <v>608</v>
      </c>
      <c r="R85" s="459" t="s">
        <v>609</v>
      </c>
      <c r="S85" s="435">
        <v>119</v>
      </c>
    </row>
    <row r="86" spans="1:19">
      <c r="A86" s="436" t="s">
        <v>514</v>
      </c>
      <c r="B86" s="450" t="s">
        <v>515</v>
      </c>
      <c r="C86" s="426">
        <v>249</v>
      </c>
      <c r="D86" s="437"/>
      <c r="E86" s="438" t="s">
        <v>622</v>
      </c>
      <c r="F86" s="453" t="s">
        <v>623</v>
      </c>
      <c r="G86" s="439">
        <v>10790.129800000002</v>
      </c>
      <c r="H86" s="437"/>
      <c r="I86" s="440" t="s">
        <v>596</v>
      </c>
      <c r="J86" s="455" t="s">
        <v>597</v>
      </c>
      <c r="K86" s="441">
        <v>2208.8720999999982</v>
      </c>
      <c r="L86" s="437"/>
      <c r="M86" s="432" t="s">
        <v>585</v>
      </c>
      <c r="N86" s="456" t="s">
        <v>586</v>
      </c>
      <c r="O86" s="433">
        <v>4.6106887564534849E-2</v>
      </c>
      <c r="P86" s="437"/>
      <c r="Q86" s="442" t="s">
        <v>560</v>
      </c>
      <c r="R86" s="459" t="s">
        <v>561</v>
      </c>
      <c r="S86" s="435">
        <v>118</v>
      </c>
    </row>
    <row r="87" spans="1:19">
      <c r="A87" s="436" t="s">
        <v>575</v>
      </c>
      <c r="B87" s="450" t="s">
        <v>576</v>
      </c>
      <c r="C87" s="426">
        <v>239</v>
      </c>
      <c r="D87" s="437"/>
      <c r="E87" s="438" t="s">
        <v>608</v>
      </c>
      <c r="F87" s="453" t="s">
        <v>609</v>
      </c>
      <c r="G87" s="439">
        <v>10497.77510000001</v>
      </c>
      <c r="H87" s="437"/>
      <c r="I87" s="440" t="s">
        <v>598</v>
      </c>
      <c r="J87" s="455" t="s">
        <v>599</v>
      </c>
      <c r="K87" s="441">
        <v>2186.9368000000004</v>
      </c>
      <c r="L87" s="437"/>
      <c r="M87" s="432" t="s">
        <v>581</v>
      </c>
      <c r="N87" s="456" t="s">
        <v>582</v>
      </c>
      <c r="O87" s="433">
        <v>4.5138718927939088E-2</v>
      </c>
      <c r="P87" s="437"/>
      <c r="Q87" s="442" t="s">
        <v>602</v>
      </c>
      <c r="R87" s="459" t="s">
        <v>603</v>
      </c>
      <c r="S87" s="435">
        <v>115</v>
      </c>
    </row>
    <row r="88" spans="1:19">
      <c r="A88" s="436" t="s">
        <v>589</v>
      </c>
      <c r="B88" s="450" t="s">
        <v>590</v>
      </c>
      <c r="C88" s="426">
        <v>237</v>
      </c>
      <c r="D88" s="437"/>
      <c r="E88" s="438" t="s">
        <v>518</v>
      </c>
      <c r="F88" s="453" t="s">
        <v>519</v>
      </c>
      <c r="G88" s="439">
        <v>8988.231600000001</v>
      </c>
      <c r="H88" s="437"/>
      <c r="I88" s="440" t="s">
        <v>600</v>
      </c>
      <c r="J88" s="455" t="s">
        <v>601</v>
      </c>
      <c r="K88" s="441">
        <v>2176.6550000000011</v>
      </c>
      <c r="L88" s="437"/>
      <c r="M88" s="432" t="s">
        <v>470</v>
      </c>
      <c r="N88" s="456" t="s">
        <v>471</v>
      </c>
      <c r="O88" s="433">
        <v>4.4849989398463103E-2</v>
      </c>
      <c r="P88" s="437"/>
      <c r="Q88" s="442" t="s">
        <v>516</v>
      </c>
      <c r="R88" s="459" t="s">
        <v>517</v>
      </c>
      <c r="S88" s="435">
        <v>115</v>
      </c>
    </row>
    <row r="89" spans="1:19">
      <c r="A89" s="436" t="s">
        <v>618</v>
      </c>
      <c r="B89" s="450" t="s">
        <v>619</v>
      </c>
      <c r="C89" s="426">
        <v>237</v>
      </c>
      <c r="D89" s="437"/>
      <c r="E89" s="438" t="s">
        <v>530</v>
      </c>
      <c r="F89" s="453" t="s">
        <v>531</v>
      </c>
      <c r="G89" s="439">
        <v>8972.4100000000144</v>
      </c>
      <c r="H89" s="437"/>
      <c r="I89" s="440" t="s">
        <v>488</v>
      </c>
      <c r="J89" s="455" t="s">
        <v>624</v>
      </c>
      <c r="K89" s="441">
        <v>1553.5385999999996</v>
      </c>
      <c r="L89" s="437"/>
      <c r="M89" s="432" t="s">
        <v>629</v>
      </c>
      <c r="N89" s="456" t="s">
        <v>425</v>
      </c>
      <c r="O89" s="433">
        <v>4.3561407628568541E-2</v>
      </c>
      <c r="P89" s="437"/>
      <c r="Q89" s="442" t="s">
        <v>478</v>
      </c>
      <c r="R89" s="459" t="s">
        <v>479</v>
      </c>
      <c r="S89" s="435">
        <v>113</v>
      </c>
    </row>
    <row r="90" spans="1:19">
      <c r="A90" s="436" t="s">
        <v>629</v>
      </c>
      <c r="B90" s="450" t="s">
        <v>425</v>
      </c>
      <c r="C90" s="426">
        <v>225</v>
      </c>
      <c r="D90" s="437"/>
      <c r="E90" s="438" t="s">
        <v>618</v>
      </c>
      <c r="F90" s="453" t="s">
        <v>619</v>
      </c>
      <c r="G90" s="439">
        <v>8522.880500000012</v>
      </c>
      <c r="H90" s="437"/>
      <c r="I90" s="440" t="s">
        <v>608</v>
      </c>
      <c r="J90" s="455" t="s">
        <v>609</v>
      </c>
      <c r="K90" s="441">
        <v>1550.9538999999995</v>
      </c>
      <c r="L90" s="437"/>
      <c r="M90" s="432" t="s">
        <v>627</v>
      </c>
      <c r="N90" s="456" t="s">
        <v>628</v>
      </c>
      <c r="O90" s="433">
        <v>4.3485110177442957E-2</v>
      </c>
      <c r="P90" s="437"/>
      <c r="Q90" s="442" t="s">
        <v>510</v>
      </c>
      <c r="R90" s="459" t="s">
        <v>511</v>
      </c>
      <c r="S90" s="435">
        <v>90</v>
      </c>
    </row>
    <row r="91" spans="1:19">
      <c r="A91" s="436" t="s">
        <v>606</v>
      </c>
      <c r="B91" s="450" t="s">
        <v>607</v>
      </c>
      <c r="C91" s="426">
        <v>211</v>
      </c>
      <c r="D91" s="437"/>
      <c r="E91" s="438" t="s">
        <v>536</v>
      </c>
      <c r="F91" s="453" t="s">
        <v>537</v>
      </c>
      <c r="G91" s="439">
        <v>7671.8136000000277</v>
      </c>
      <c r="H91" s="437"/>
      <c r="I91" s="440" t="s">
        <v>536</v>
      </c>
      <c r="J91" s="455" t="s">
        <v>537</v>
      </c>
      <c r="K91" s="441">
        <v>1162.2945999999995</v>
      </c>
      <c r="L91" s="437"/>
      <c r="M91" s="432" t="s">
        <v>606</v>
      </c>
      <c r="N91" s="456" t="s">
        <v>607</v>
      </c>
      <c r="O91" s="433">
        <v>4.1634741338654684E-2</v>
      </c>
      <c r="P91" s="437"/>
      <c r="Q91" s="442" t="s">
        <v>598</v>
      </c>
      <c r="R91" s="459" t="s">
        <v>599</v>
      </c>
      <c r="S91" s="435">
        <v>90</v>
      </c>
    </row>
    <row r="92" spans="1:19">
      <c r="A92" s="436" t="s">
        <v>488</v>
      </c>
      <c r="B92" s="450" t="s">
        <v>624</v>
      </c>
      <c r="C92" s="426">
        <v>204</v>
      </c>
      <c r="D92" s="437"/>
      <c r="E92" s="438" t="s">
        <v>500</v>
      </c>
      <c r="F92" s="453" t="s">
        <v>501</v>
      </c>
      <c r="G92" s="439">
        <v>7277.7977000000201</v>
      </c>
      <c r="H92" s="437"/>
      <c r="I92" s="440" t="s">
        <v>585</v>
      </c>
      <c r="J92" s="455" t="s">
        <v>586</v>
      </c>
      <c r="K92" s="441">
        <v>948.32409999999823</v>
      </c>
      <c r="L92" s="437"/>
      <c r="M92" s="432" t="s">
        <v>589</v>
      </c>
      <c r="N92" s="456" t="s">
        <v>590</v>
      </c>
      <c r="O92" s="433">
        <v>3.5993895982382257E-2</v>
      </c>
      <c r="P92" s="437"/>
      <c r="Q92" s="442" t="s">
        <v>610</v>
      </c>
      <c r="R92" s="459" t="s">
        <v>611</v>
      </c>
      <c r="S92" s="435">
        <v>77</v>
      </c>
    </row>
    <row r="93" spans="1:19">
      <c r="A93" s="436" t="s">
        <v>625</v>
      </c>
      <c r="B93" s="450" t="s">
        <v>626</v>
      </c>
      <c r="C93" s="426">
        <v>199</v>
      </c>
      <c r="D93" s="437"/>
      <c r="E93" s="438" t="s">
        <v>585</v>
      </c>
      <c r="F93" s="453" t="s">
        <v>586</v>
      </c>
      <c r="G93" s="439">
        <v>5554.8656000000292</v>
      </c>
      <c r="H93" s="437"/>
      <c r="I93" s="440" t="s">
        <v>500</v>
      </c>
      <c r="J93" s="455" t="s">
        <v>501</v>
      </c>
      <c r="K93" s="441">
        <v>784.93929999999978</v>
      </c>
      <c r="L93" s="437"/>
      <c r="M93" s="432" t="s">
        <v>616</v>
      </c>
      <c r="N93" s="456" t="s">
        <v>617</v>
      </c>
      <c r="O93" s="433">
        <v>3.3427272485364555E-2</v>
      </c>
      <c r="P93" s="437"/>
      <c r="Q93" s="442" t="s">
        <v>592</v>
      </c>
      <c r="R93" s="459" t="s">
        <v>593</v>
      </c>
      <c r="S93" s="435">
        <v>73</v>
      </c>
    </row>
    <row r="94" spans="1:19">
      <c r="A94" s="436" t="s">
        <v>532</v>
      </c>
      <c r="B94" s="450" t="s">
        <v>533</v>
      </c>
      <c r="C94" s="426">
        <v>156</v>
      </c>
      <c r="D94" s="437"/>
      <c r="E94" s="438" t="s">
        <v>572</v>
      </c>
      <c r="F94" s="453" t="s">
        <v>423</v>
      </c>
      <c r="G94" s="439">
        <v>3899.9100000000021</v>
      </c>
      <c r="H94" s="437"/>
      <c r="I94" s="440" t="s">
        <v>629</v>
      </c>
      <c r="J94" s="455" t="s">
        <v>425</v>
      </c>
      <c r="K94" s="441">
        <v>557.91999999999985</v>
      </c>
      <c r="L94" s="437"/>
      <c r="M94" s="432" t="s">
        <v>630</v>
      </c>
      <c r="N94" s="456" t="s">
        <v>426</v>
      </c>
      <c r="O94" s="433">
        <v>3.1725504666811379E-2</v>
      </c>
      <c r="P94" s="437"/>
      <c r="Q94" s="442" t="s">
        <v>486</v>
      </c>
      <c r="R94" s="459" t="s">
        <v>487</v>
      </c>
      <c r="S94" s="435">
        <v>68</v>
      </c>
    </row>
    <row r="95" spans="1:19">
      <c r="A95" s="436" t="s">
        <v>530</v>
      </c>
      <c r="B95" s="450" t="s">
        <v>531</v>
      </c>
      <c r="C95" s="426">
        <v>148</v>
      </c>
      <c r="D95" s="437"/>
      <c r="E95" s="438" t="s">
        <v>591</v>
      </c>
      <c r="F95" s="453" t="s">
        <v>424</v>
      </c>
      <c r="G95" s="439">
        <v>2096.9998000000014</v>
      </c>
      <c r="H95" s="437"/>
      <c r="I95" s="440" t="s">
        <v>591</v>
      </c>
      <c r="J95" s="455" t="s">
        <v>424</v>
      </c>
      <c r="K95" s="441">
        <v>354.50719999999978</v>
      </c>
      <c r="L95" s="437"/>
      <c r="M95" s="432" t="s">
        <v>554</v>
      </c>
      <c r="N95" s="456" t="s">
        <v>555</v>
      </c>
      <c r="O95" s="433">
        <v>2.9534279290781944E-2</v>
      </c>
      <c r="P95" s="437"/>
      <c r="Q95" s="442" t="s">
        <v>575</v>
      </c>
      <c r="R95" s="459" t="s">
        <v>576</v>
      </c>
      <c r="S95" s="435">
        <v>62</v>
      </c>
    </row>
    <row r="96" spans="1:19">
      <c r="A96" s="436" t="s">
        <v>630</v>
      </c>
      <c r="B96" s="450" t="s">
        <v>426</v>
      </c>
      <c r="C96" s="426">
        <v>118</v>
      </c>
      <c r="D96" s="437"/>
      <c r="E96" s="438" t="s">
        <v>620</v>
      </c>
      <c r="F96" s="453" t="s">
        <v>621</v>
      </c>
      <c r="G96" s="439">
        <v>1417.2989999999995</v>
      </c>
      <c r="H96" s="437"/>
      <c r="I96" s="440" t="s">
        <v>620</v>
      </c>
      <c r="J96" s="455" t="s">
        <v>621</v>
      </c>
      <c r="K96" s="441">
        <v>262.65000000000003</v>
      </c>
      <c r="L96" s="437"/>
      <c r="M96" s="432" t="s">
        <v>625</v>
      </c>
      <c r="N96" s="456" t="s">
        <v>626</v>
      </c>
      <c r="O96" s="433">
        <v>2.8745971259547028E-2</v>
      </c>
      <c r="P96" s="437"/>
      <c r="Q96" s="442" t="s">
        <v>520</v>
      </c>
      <c r="R96" s="459" t="s">
        <v>521</v>
      </c>
      <c r="S96" s="435">
        <v>61</v>
      </c>
    </row>
    <row r="97" spans="1:19">
      <c r="A97" s="436" t="s">
        <v>572</v>
      </c>
      <c r="B97" s="450" t="s">
        <v>423</v>
      </c>
      <c r="C97" s="426">
        <v>104</v>
      </c>
      <c r="D97" s="437"/>
      <c r="E97" s="438" t="s">
        <v>629</v>
      </c>
      <c r="F97" s="453" t="s">
        <v>425</v>
      </c>
      <c r="G97" s="439">
        <v>1298.5219999999997</v>
      </c>
      <c r="H97" s="437"/>
      <c r="I97" s="440" t="s">
        <v>572</v>
      </c>
      <c r="J97" s="455" t="s">
        <v>423</v>
      </c>
      <c r="K97" s="441">
        <v>189.41100000000003</v>
      </c>
      <c r="L97" s="437"/>
      <c r="M97" s="432" t="s">
        <v>542</v>
      </c>
      <c r="N97" s="456" t="s">
        <v>543</v>
      </c>
      <c r="O97" s="433">
        <v>2.7943321563682229E-2</v>
      </c>
      <c r="P97" s="437"/>
      <c r="Q97" s="442" t="s">
        <v>488</v>
      </c>
      <c r="R97" s="459" t="s">
        <v>624</v>
      </c>
      <c r="S97" s="435">
        <v>61</v>
      </c>
    </row>
    <row r="98" spans="1:19">
      <c r="A98" s="436" t="s">
        <v>612</v>
      </c>
      <c r="B98" s="450" t="s">
        <v>613</v>
      </c>
      <c r="C98" s="426">
        <v>33</v>
      </c>
      <c r="D98" s="437"/>
      <c r="E98" s="438" t="s">
        <v>612</v>
      </c>
      <c r="F98" s="453" t="s">
        <v>613</v>
      </c>
      <c r="G98" s="439">
        <v>975.4400000000004</v>
      </c>
      <c r="H98" s="437"/>
      <c r="I98" s="440" t="s">
        <v>630</v>
      </c>
      <c r="J98" s="455" t="s">
        <v>426</v>
      </c>
      <c r="K98" s="441">
        <v>134.41800000000001</v>
      </c>
      <c r="L98" s="437"/>
      <c r="M98" s="432" t="s">
        <v>622</v>
      </c>
      <c r="N98" s="456" t="s">
        <v>623</v>
      </c>
      <c r="O98" s="433">
        <v>2.2028360509483928E-2</v>
      </c>
      <c r="P98" s="437"/>
      <c r="Q98" s="442" t="s">
        <v>514</v>
      </c>
      <c r="R98" s="459" t="s">
        <v>515</v>
      </c>
      <c r="S98" s="435">
        <v>61</v>
      </c>
    </row>
    <row r="99" spans="1:19">
      <c r="A99" s="436" t="s">
        <v>620</v>
      </c>
      <c r="B99" s="450" t="s">
        <v>621</v>
      </c>
      <c r="C99" s="426">
        <v>24</v>
      </c>
      <c r="D99" s="437"/>
      <c r="E99" s="438" t="s">
        <v>630</v>
      </c>
      <c r="F99" s="453" t="s">
        <v>426</v>
      </c>
      <c r="G99" s="439">
        <v>730.79700000000003</v>
      </c>
      <c r="H99" s="437"/>
      <c r="I99" s="440" t="s">
        <v>612</v>
      </c>
      <c r="J99" s="455" t="s">
        <v>613</v>
      </c>
      <c r="K99" s="441">
        <v>84.946000000000012</v>
      </c>
      <c r="L99" s="437"/>
      <c r="M99" s="432" t="s">
        <v>518</v>
      </c>
      <c r="N99" s="456" t="s">
        <v>519</v>
      </c>
      <c r="O99" s="433">
        <v>1.9602233218691867E-2</v>
      </c>
      <c r="P99" s="437"/>
      <c r="Q99" s="442" t="s">
        <v>630</v>
      </c>
      <c r="R99" s="459" t="s">
        <v>426</v>
      </c>
      <c r="S99" s="435">
        <v>60</v>
      </c>
    </row>
    <row r="100" spans="1:19">
      <c r="A100" s="436" t="s">
        <v>496</v>
      </c>
      <c r="B100" s="450" t="s">
        <v>497</v>
      </c>
      <c r="C100" s="426">
        <v>16</v>
      </c>
      <c r="D100" s="437"/>
      <c r="E100" s="446" t="s">
        <v>631</v>
      </c>
      <c r="F100" s="453" t="s">
        <v>427</v>
      </c>
      <c r="G100" s="439">
        <v>112.25</v>
      </c>
      <c r="H100" s="437"/>
      <c r="I100" s="440" t="s">
        <v>502</v>
      </c>
      <c r="J100" s="455" t="s">
        <v>503</v>
      </c>
      <c r="K100" s="441">
        <v>44.234999999999999</v>
      </c>
      <c r="L100" s="437"/>
      <c r="M100" s="432" t="s">
        <v>618</v>
      </c>
      <c r="N100" s="456" t="s">
        <v>619</v>
      </c>
      <c r="O100" s="433">
        <v>1.8381468812747104E-2</v>
      </c>
      <c r="P100" s="437"/>
      <c r="Q100" s="442" t="s">
        <v>614</v>
      </c>
      <c r="R100" s="459" t="s">
        <v>615</v>
      </c>
      <c r="S100" s="435">
        <v>52</v>
      </c>
    </row>
    <row r="101" spans="1:19">
      <c r="A101" s="444" t="s">
        <v>631</v>
      </c>
      <c r="B101" s="450" t="s">
        <v>427</v>
      </c>
      <c r="C101" s="426">
        <v>14</v>
      </c>
      <c r="D101" s="437"/>
      <c r="E101" s="438" t="s">
        <v>502</v>
      </c>
      <c r="F101" s="453" t="s">
        <v>503</v>
      </c>
      <c r="G101" s="439">
        <v>93.924999999999983</v>
      </c>
      <c r="H101" s="437"/>
      <c r="I101" s="440" t="s">
        <v>438</v>
      </c>
      <c r="J101" s="455" t="s">
        <v>439</v>
      </c>
      <c r="K101" s="441">
        <v>36.14</v>
      </c>
      <c r="L101" s="437"/>
      <c r="M101" s="432" t="s">
        <v>612</v>
      </c>
      <c r="N101" s="456" t="s">
        <v>613</v>
      </c>
      <c r="O101" s="433">
        <v>1.7294728816864956E-2</v>
      </c>
      <c r="P101" s="437"/>
      <c r="Q101" s="442" t="s">
        <v>629</v>
      </c>
      <c r="R101" s="459" t="s">
        <v>425</v>
      </c>
      <c r="S101" s="435">
        <v>45</v>
      </c>
    </row>
    <row r="102" spans="1:19">
      <c r="A102" s="436" t="s">
        <v>438</v>
      </c>
      <c r="B102" s="450" t="s">
        <v>439</v>
      </c>
      <c r="C102" s="426">
        <v>13</v>
      </c>
      <c r="D102" s="437"/>
      <c r="E102" s="438" t="s">
        <v>438</v>
      </c>
      <c r="F102" s="453" t="s">
        <v>439</v>
      </c>
      <c r="G102" s="439">
        <v>90.272999999999982</v>
      </c>
      <c r="H102" s="437"/>
      <c r="I102" s="440" t="s">
        <v>631</v>
      </c>
      <c r="J102" s="455" t="s">
        <v>427</v>
      </c>
      <c r="K102" s="441">
        <v>15.989999999999998</v>
      </c>
      <c r="L102" s="437"/>
      <c r="M102" s="445" t="s">
        <v>631</v>
      </c>
      <c r="N102" s="457" t="s">
        <v>427</v>
      </c>
      <c r="O102" s="433">
        <v>5.6125000000000003E-3</v>
      </c>
      <c r="P102" s="437"/>
      <c r="Q102" s="442" t="s">
        <v>620</v>
      </c>
      <c r="R102" s="459" t="s">
        <v>621</v>
      </c>
      <c r="S102" s="435">
        <v>26</v>
      </c>
    </row>
    <row r="103" spans="1:19">
      <c r="A103" s="436" t="s">
        <v>577</v>
      </c>
      <c r="B103" s="450" t="s">
        <v>578</v>
      </c>
      <c r="C103" s="426">
        <v>12</v>
      </c>
      <c r="D103" s="437"/>
      <c r="E103" s="438" t="s">
        <v>577</v>
      </c>
      <c r="F103" s="453" t="s">
        <v>578</v>
      </c>
      <c r="G103" s="439">
        <v>88.554000000000002</v>
      </c>
      <c r="H103" s="437"/>
      <c r="I103" s="440" t="s">
        <v>496</v>
      </c>
      <c r="J103" s="455" t="s">
        <v>497</v>
      </c>
      <c r="K103" s="441">
        <v>3.5999999999999996</v>
      </c>
      <c r="L103" s="437"/>
      <c r="M103" s="432">
        <v>92</v>
      </c>
      <c r="N103" s="456" t="s">
        <v>503</v>
      </c>
      <c r="O103" s="433">
        <v>0</v>
      </c>
      <c r="P103" s="437"/>
      <c r="Q103" s="442" t="s">
        <v>572</v>
      </c>
      <c r="R103" s="459" t="s">
        <v>423</v>
      </c>
      <c r="S103" s="435">
        <v>24</v>
      </c>
    </row>
    <row r="104" spans="1:19">
      <c r="A104" s="436" t="s">
        <v>502</v>
      </c>
      <c r="B104" s="450" t="s">
        <v>503</v>
      </c>
      <c r="C104" s="426">
        <v>8</v>
      </c>
      <c r="D104" s="437"/>
      <c r="E104" s="438" t="s">
        <v>496</v>
      </c>
      <c r="F104" s="453" t="s">
        <v>497</v>
      </c>
      <c r="G104" s="439">
        <v>69.439999999999984</v>
      </c>
      <c r="H104" s="437"/>
      <c r="I104" s="440" t="s">
        <v>577</v>
      </c>
      <c r="J104" s="455" t="s">
        <v>578</v>
      </c>
      <c r="K104" s="441">
        <v>0</v>
      </c>
      <c r="L104" s="437"/>
      <c r="M104" s="447" t="s">
        <v>438</v>
      </c>
      <c r="N104" s="456" t="s">
        <v>439</v>
      </c>
      <c r="O104" s="433">
        <v>0</v>
      </c>
      <c r="P104" s="437"/>
      <c r="Q104" s="442" t="s">
        <v>631</v>
      </c>
      <c r="R104" s="459" t="s">
        <v>427</v>
      </c>
      <c r="S104" s="435">
        <v>0</v>
      </c>
    </row>
  </sheetData>
  <sortState xmlns:xlrd2="http://schemas.microsoft.com/office/spreadsheetml/2017/richdata2" ref="Q4:S104">
    <sortCondition descending="1" ref="S4:S104"/>
  </sortState>
  <mergeCells count="10">
    <mergeCell ref="A3:B3"/>
    <mergeCell ref="E3:F3"/>
    <mergeCell ref="I3:J3"/>
    <mergeCell ref="M3:N3"/>
    <mergeCell ref="Q3:R3"/>
    <mergeCell ref="A2:C2"/>
    <mergeCell ref="E2:G2"/>
    <mergeCell ref="I2:K2"/>
    <mergeCell ref="M2:O2"/>
    <mergeCell ref="Q2:S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7269-1AE8-4133-AE64-A2D6B342602E}">
  <sheetPr codeName="Feuil16"/>
  <dimension ref="B1:R117"/>
  <sheetViews>
    <sheetView zoomScale="70" zoomScaleNormal="70" workbookViewId="0">
      <selection activeCell="M1" sqref="M1"/>
    </sheetView>
  </sheetViews>
  <sheetFormatPr baseColWidth="10" defaultColWidth="11" defaultRowHeight="15.5"/>
  <cols>
    <col min="2" max="2" width="11" style="451"/>
    <col min="5" max="5" width="11" style="417"/>
    <col min="6" max="6" width="11" style="451"/>
    <col min="10" max="10" width="11" style="451"/>
    <col min="13" max="13" width="11" style="533"/>
    <col min="18" max="18" width="11" style="451"/>
  </cols>
  <sheetData>
    <row r="1" spans="2:15">
      <c r="M1" s="532" t="s">
        <v>632</v>
      </c>
      <c r="N1" s="534" t="s">
        <v>633</v>
      </c>
      <c r="O1" s="534" t="s">
        <v>634</v>
      </c>
    </row>
    <row r="2" spans="2:15">
      <c r="B2" s="4" t="s">
        <v>635</v>
      </c>
      <c r="M2" s="533" t="s">
        <v>410</v>
      </c>
      <c r="N2">
        <v>7874</v>
      </c>
      <c r="O2">
        <v>8.2485565026120422E-2</v>
      </c>
    </row>
    <row r="3" spans="2:15">
      <c r="M3" s="533" t="s">
        <v>600</v>
      </c>
      <c r="N3">
        <v>376</v>
      </c>
      <c r="O3">
        <v>3.5812672176308541E-2</v>
      </c>
    </row>
    <row r="4" spans="2:15">
      <c r="M4" s="533" t="s">
        <v>598</v>
      </c>
      <c r="N4">
        <v>371</v>
      </c>
      <c r="O4">
        <v>2.4861878453038673E-2</v>
      </c>
    </row>
    <row r="5" spans="2:15">
      <c r="M5" s="533" t="s">
        <v>546</v>
      </c>
      <c r="N5">
        <v>560</v>
      </c>
      <c r="O5">
        <v>5.0656660412757973E-2</v>
      </c>
    </row>
    <row r="6" spans="2:15">
      <c r="M6" s="533" t="s">
        <v>570</v>
      </c>
      <c r="N6">
        <v>606</v>
      </c>
      <c r="O6">
        <v>8.9928057553956831E-2</v>
      </c>
    </row>
    <row r="7" spans="2:15">
      <c r="M7" s="533" t="s">
        <v>583</v>
      </c>
      <c r="N7">
        <v>360</v>
      </c>
      <c r="O7">
        <v>0.1076923076923077</v>
      </c>
    </row>
    <row r="8" spans="2:15">
      <c r="M8" s="533" t="s">
        <v>490</v>
      </c>
      <c r="N8">
        <v>1094</v>
      </c>
      <c r="O8">
        <v>8.2096933728981206E-2</v>
      </c>
    </row>
    <row r="9" spans="2:15">
      <c r="M9" s="533" t="s">
        <v>440</v>
      </c>
      <c r="N9">
        <v>1729</v>
      </c>
      <c r="O9">
        <v>7.7258566978193152E-2</v>
      </c>
    </row>
    <row r="10" spans="2:15">
      <c r="M10" s="533" t="s">
        <v>506</v>
      </c>
      <c r="N10">
        <v>868</v>
      </c>
      <c r="O10">
        <v>0.10432569974554708</v>
      </c>
    </row>
    <row r="11" spans="2:15">
      <c r="M11" s="533" t="s">
        <v>568</v>
      </c>
      <c r="N11">
        <v>579</v>
      </c>
      <c r="O11">
        <v>5.6569343065693431E-2</v>
      </c>
    </row>
    <row r="12" spans="2:15">
      <c r="M12" s="533" t="s">
        <v>462</v>
      </c>
      <c r="N12">
        <v>793</v>
      </c>
      <c r="O12">
        <v>0.10909090909090909</v>
      </c>
    </row>
    <row r="13" spans="2:15">
      <c r="M13" s="533" t="s">
        <v>585</v>
      </c>
      <c r="N13">
        <v>272</v>
      </c>
      <c r="O13">
        <v>0.1623931623931624</v>
      </c>
    </row>
    <row r="14" spans="2:15">
      <c r="M14" s="533" t="s">
        <v>536</v>
      </c>
      <c r="N14">
        <v>266</v>
      </c>
      <c r="O14">
        <v>0.1271186440677966</v>
      </c>
    </row>
    <row r="15" spans="2:15">
      <c r="M15" s="533" t="s">
        <v>411</v>
      </c>
      <c r="N15">
        <v>3404</v>
      </c>
      <c r="O15">
        <v>0.1267792121813969</v>
      </c>
    </row>
    <row r="16" spans="2:15">
      <c r="M16" s="533" t="s">
        <v>452</v>
      </c>
      <c r="N16">
        <v>842</v>
      </c>
      <c r="O16">
        <v>0.18258426966292135</v>
      </c>
    </row>
    <row r="17" spans="13:15">
      <c r="M17" s="533" t="s">
        <v>520</v>
      </c>
      <c r="N17">
        <v>311</v>
      </c>
      <c r="O17">
        <v>0.11870503597122302</v>
      </c>
    </row>
    <row r="18" spans="13:15">
      <c r="M18" s="533" t="s">
        <v>581</v>
      </c>
      <c r="N18">
        <v>569</v>
      </c>
      <c r="O18">
        <v>0.16122448979591836</v>
      </c>
    </row>
    <row r="19" spans="13:15">
      <c r="M19" s="533" t="s">
        <v>466</v>
      </c>
      <c r="N19">
        <v>594</v>
      </c>
      <c r="O19">
        <v>9.1911764705882359E-2</v>
      </c>
    </row>
    <row r="20" spans="13:15">
      <c r="M20" s="533">
        <v>25</v>
      </c>
      <c r="N20">
        <v>271</v>
      </c>
      <c r="O20">
        <v>8.8353413654618476E-2</v>
      </c>
    </row>
    <row r="21" spans="13:15">
      <c r="M21" s="533" t="s">
        <v>550</v>
      </c>
      <c r="N21">
        <v>446</v>
      </c>
      <c r="O21">
        <v>0.12060301507537688</v>
      </c>
    </row>
    <row r="22" spans="13:15">
      <c r="M22" s="533" t="s">
        <v>516</v>
      </c>
      <c r="N22">
        <v>347</v>
      </c>
      <c r="O22">
        <v>7.098765432098765E-2</v>
      </c>
    </row>
    <row r="23" spans="13:15">
      <c r="M23" s="533" t="s">
        <v>620</v>
      </c>
      <c r="N23">
        <v>24</v>
      </c>
      <c r="O23">
        <v>-7.6923076923076927E-2</v>
      </c>
    </row>
    <row r="24" spans="13:15">
      <c r="M24" s="533" t="s">
        <v>412</v>
      </c>
      <c r="N24">
        <v>3934</v>
      </c>
      <c r="O24">
        <v>7.7513010134209803E-2</v>
      </c>
    </row>
    <row r="25" spans="13:15">
      <c r="M25" s="533" t="s">
        <v>508</v>
      </c>
      <c r="N25">
        <v>1024</v>
      </c>
      <c r="O25">
        <v>0.10942578548212351</v>
      </c>
    </row>
    <row r="26" spans="13:15">
      <c r="M26" s="533" t="s">
        <v>480</v>
      </c>
      <c r="N26">
        <v>1071</v>
      </c>
      <c r="O26">
        <v>5.3097345132743362E-2</v>
      </c>
    </row>
    <row r="27" spans="13:15">
      <c r="M27" s="533" t="s">
        <v>476</v>
      </c>
      <c r="N27">
        <v>967</v>
      </c>
      <c r="O27">
        <v>6.9690265486725661E-2</v>
      </c>
    </row>
    <row r="28" spans="13:15">
      <c r="M28" s="533" t="s">
        <v>492</v>
      </c>
      <c r="N28">
        <v>872</v>
      </c>
      <c r="O28">
        <v>8.0545229244114003E-2</v>
      </c>
    </row>
    <row r="29" spans="13:15">
      <c r="M29" s="533" t="s">
        <v>413</v>
      </c>
      <c r="N29">
        <v>1921</v>
      </c>
      <c r="O29">
        <v>0.11686046511627907</v>
      </c>
    </row>
    <row r="30" spans="13:15">
      <c r="M30" s="533" t="s">
        <v>560</v>
      </c>
      <c r="N30">
        <v>383</v>
      </c>
      <c r="O30">
        <v>0.17125382262996941</v>
      </c>
    </row>
    <row r="31" spans="13:15">
      <c r="M31" s="533" t="s">
        <v>625</v>
      </c>
      <c r="N31">
        <v>199</v>
      </c>
      <c r="O31">
        <v>8.1521739130434784E-2</v>
      </c>
    </row>
    <row r="32" spans="13:15">
      <c r="M32" s="533" t="s">
        <v>592</v>
      </c>
      <c r="N32">
        <v>283</v>
      </c>
      <c r="O32">
        <v>0.12749003984063745</v>
      </c>
    </row>
    <row r="33" spans="13:15">
      <c r="M33" s="533" t="s">
        <v>573</v>
      </c>
      <c r="N33">
        <v>532</v>
      </c>
      <c r="O33">
        <v>0.11764705882352941</v>
      </c>
    </row>
    <row r="34" spans="13:15">
      <c r="M34" s="533" t="s">
        <v>627</v>
      </c>
      <c r="N34">
        <v>287</v>
      </c>
      <c r="O34">
        <v>0.12549019607843137</v>
      </c>
    </row>
    <row r="35" spans="13:15">
      <c r="M35" s="533" t="s">
        <v>589</v>
      </c>
      <c r="N35">
        <v>237</v>
      </c>
      <c r="O35">
        <v>4.405286343612335E-2</v>
      </c>
    </row>
    <row r="36" spans="13:15">
      <c r="M36" s="533" t="s">
        <v>414</v>
      </c>
      <c r="N36">
        <v>596</v>
      </c>
      <c r="O36">
        <v>6.4285714285714279E-2</v>
      </c>
    </row>
    <row r="37" spans="13:15">
      <c r="M37" s="533" t="s">
        <v>488</v>
      </c>
      <c r="N37">
        <v>204</v>
      </c>
      <c r="O37">
        <v>4.6153846153846156E-2</v>
      </c>
    </row>
    <row r="38" spans="13:15">
      <c r="M38" s="533" t="s">
        <v>510</v>
      </c>
      <c r="N38">
        <v>392</v>
      </c>
      <c r="O38">
        <v>7.3972602739726029E-2</v>
      </c>
    </row>
    <row r="39" spans="13:15">
      <c r="M39" s="533" t="s">
        <v>415</v>
      </c>
      <c r="N39">
        <v>4047</v>
      </c>
      <c r="O39">
        <v>0.11518324607329843</v>
      </c>
    </row>
    <row r="40" spans="13:15">
      <c r="M40" s="533" t="s">
        <v>610</v>
      </c>
      <c r="N40">
        <v>253</v>
      </c>
      <c r="O40">
        <v>2.4291497975708502E-2</v>
      </c>
    </row>
    <row r="41" spans="13:15">
      <c r="M41" s="533" t="s">
        <v>558</v>
      </c>
      <c r="N41">
        <v>325</v>
      </c>
      <c r="O41">
        <v>0.22641509433962265</v>
      </c>
    </row>
    <row r="42" spans="13:15">
      <c r="M42" s="533" t="s">
        <v>554</v>
      </c>
      <c r="N42">
        <v>665</v>
      </c>
      <c r="O42">
        <v>0.18538324420677363</v>
      </c>
    </row>
    <row r="43" spans="13:15">
      <c r="M43" s="533" t="s">
        <v>514</v>
      </c>
      <c r="N43">
        <v>249</v>
      </c>
      <c r="O43">
        <v>0.21463414634146341</v>
      </c>
    </row>
    <row r="44" spans="13:15">
      <c r="M44" s="533" t="s">
        <v>528</v>
      </c>
      <c r="N44">
        <v>328</v>
      </c>
      <c r="O44">
        <v>7.5409836065573776E-2</v>
      </c>
    </row>
    <row r="45" spans="13:15">
      <c r="M45" s="533" t="s">
        <v>575</v>
      </c>
      <c r="N45">
        <v>239</v>
      </c>
      <c r="O45">
        <v>0.11682242990654206</v>
      </c>
    </row>
    <row r="46" spans="13:15">
      <c r="M46" s="533" t="s">
        <v>544</v>
      </c>
      <c r="N46">
        <v>332</v>
      </c>
      <c r="O46">
        <v>9.2105263157894732E-2</v>
      </c>
    </row>
    <row r="47" spans="13:15">
      <c r="M47" s="533" t="s">
        <v>512</v>
      </c>
      <c r="N47">
        <v>637</v>
      </c>
      <c r="O47">
        <v>0.10207612456747404</v>
      </c>
    </row>
    <row r="48" spans="13:15">
      <c r="M48" s="533" t="s">
        <v>566</v>
      </c>
      <c r="N48">
        <v>643</v>
      </c>
      <c r="O48">
        <v>7.705192629815745E-2</v>
      </c>
    </row>
    <row r="49" spans="13:15">
      <c r="M49" s="533" t="s">
        <v>564</v>
      </c>
      <c r="N49">
        <v>376</v>
      </c>
      <c r="O49">
        <v>6.5155807365439092E-2</v>
      </c>
    </row>
    <row r="50" spans="13:15">
      <c r="M50" s="533" t="s">
        <v>416</v>
      </c>
      <c r="N50">
        <v>1463</v>
      </c>
      <c r="O50">
        <v>8.6117297698589459E-2</v>
      </c>
    </row>
    <row r="51" spans="13:15">
      <c r="M51" s="533" t="s">
        <v>622</v>
      </c>
      <c r="N51">
        <v>268</v>
      </c>
      <c r="O51">
        <v>0.14529914529914531</v>
      </c>
    </row>
    <row r="52" spans="13:15">
      <c r="M52" s="533" t="s">
        <v>606</v>
      </c>
      <c r="N52">
        <v>211</v>
      </c>
      <c r="O52">
        <v>4.4554455445544552E-2</v>
      </c>
    </row>
    <row r="53" spans="13:15">
      <c r="M53" s="533" t="s">
        <v>618</v>
      </c>
      <c r="N53">
        <v>237</v>
      </c>
      <c r="O53">
        <v>5.8035714285714288E-2</v>
      </c>
    </row>
    <row r="54" spans="13:15">
      <c r="M54" s="533" t="s">
        <v>470</v>
      </c>
      <c r="N54">
        <v>447</v>
      </c>
      <c r="O54">
        <v>7.1942446043165464E-2</v>
      </c>
    </row>
    <row r="55" spans="13:15">
      <c r="M55" s="533" t="s">
        <v>518</v>
      </c>
      <c r="N55">
        <v>300</v>
      </c>
      <c r="O55">
        <v>0.1111111111111111</v>
      </c>
    </row>
    <row r="56" spans="13:15">
      <c r="M56" s="533" t="s">
        <v>417</v>
      </c>
      <c r="N56">
        <v>648</v>
      </c>
      <c r="O56">
        <v>8.9075630252100843E-2</v>
      </c>
    </row>
    <row r="57" spans="13:15">
      <c r="M57" s="533" t="s">
        <v>438</v>
      </c>
      <c r="N57">
        <v>13</v>
      </c>
      <c r="O57">
        <v>0</v>
      </c>
    </row>
    <row r="58" spans="13:15">
      <c r="M58" s="533" t="s">
        <v>552</v>
      </c>
      <c r="N58">
        <v>262</v>
      </c>
      <c r="O58">
        <v>4.8000000000000001E-2</v>
      </c>
    </row>
    <row r="59" spans="13:15">
      <c r="M59" s="533" t="s">
        <v>530</v>
      </c>
      <c r="N59">
        <v>148</v>
      </c>
      <c r="O59">
        <v>6.4748201438848921E-2</v>
      </c>
    </row>
    <row r="60" spans="13:15">
      <c r="M60" s="533" t="s">
        <v>532</v>
      </c>
      <c r="N60">
        <v>156</v>
      </c>
      <c r="O60">
        <v>0.17293233082706766</v>
      </c>
    </row>
    <row r="61" spans="13:15">
      <c r="M61" s="533" t="s">
        <v>502</v>
      </c>
      <c r="N61">
        <v>8</v>
      </c>
      <c r="O61">
        <v>-0.2</v>
      </c>
    </row>
    <row r="62" spans="13:15">
      <c r="M62" s="533" t="s">
        <v>577</v>
      </c>
      <c r="N62">
        <v>12</v>
      </c>
      <c r="O62">
        <v>9.0909090909090912E-2</v>
      </c>
    </row>
    <row r="63" spans="13:15">
      <c r="M63" s="533" t="s">
        <v>496</v>
      </c>
      <c r="N63">
        <v>16</v>
      </c>
      <c r="O63">
        <v>0.33333333333333331</v>
      </c>
    </row>
    <row r="64" spans="13:15">
      <c r="M64" s="533" t="s">
        <v>612</v>
      </c>
      <c r="N64">
        <v>33</v>
      </c>
      <c r="O64">
        <v>0.22222222222222221</v>
      </c>
    </row>
    <row r="65" spans="13:15">
      <c r="M65" s="533" t="s">
        <v>418</v>
      </c>
      <c r="N65">
        <v>2345</v>
      </c>
      <c r="O65">
        <v>7.1265417999086339E-2</v>
      </c>
    </row>
    <row r="66" spans="13:15">
      <c r="M66" s="533" t="s">
        <v>534</v>
      </c>
      <c r="N66">
        <v>580</v>
      </c>
      <c r="O66">
        <v>8.2089552238805971E-2</v>
      </c>
    </row>
    <row r="67" spans="13:15">
      <c r="M67" s="533" t="s">
        <v>522</v>
      </c>
      <c r="N67">
        <v>678</v>
      </c>
      <c r="O67">
        <v>5.7722308892355696E-2</v>
      </c>
    </row>
    <row r="68" spans="13:15">
      <c r="M68" s="533" t="s">
        <v>540</v>
      </c>
      <c r="N68">
        <v>514</v>
      </c>
      <c r="O68">
        <v>7.0833333333333331E-2</v>
      </c>
    </row>
    <row r="69" spans="13:15">
      <c r="M69" s="533" t="s">
        <v>616</v>
      </c>
      <c r="N69">
        <v>272</v>
      </c>
      <c r="O69">
        <v>7.0866141732283464E-2</v>
      </c>
    </row>
    <row r="70" spans="13:15">
      <c r="M70" s="533" t="s">
        <v>542</v>
      </c>
      <c r="N70">
        <v>301</v>
      </c>
      <c r="O70">
        <v>8.2733812949640287E-2</v>
      </c>
    </row>
    <row r="71" spans="13:15">
      <c r="M71" s="533" t="s">
        <v>419</v>
      </c>
      <c r="N71">
        <v>8799</v>
      </c>
      <c r="O71">
        <v>9.7953581232842521E-2</v>
      </c>
    </row>
    <row r="72" spans="13:15">
      <c r="M72" s="533" t="s">
        <v>587</v>
      </c>
      <c r="N72">
        <v>464</v>
      </c>
      <c r="O72">
        <v>0.14851485148514851</v>
      </c>
    </row>
    <row r="73" spans="13:15">
      <c r="M73" s="533" t="s">
        <v>562</v>
      </c>
      <c r="N73">
        <v>522</v>
      </c>
      <c r="O73">
        <v>6.097560975609756E-2</v>
      </c>
    </row>
    <row r="74" spans="13:15">
      <c r="M74" s="533" t="s">
        <v>494</v>
      </c>
      <c r="N74">
        <v>661</v>
      </c>
      <c r="O74">
        <v>7.3051948051948049E-2</v>
      </c>
    </row>
    <row r="75" spans="13:15">
      <c r="M75" s="533" t="s">
        <v>504</v>
      </c>
      <c r="N75">
        <v>577</v>
      </c>
      <c r="O75">
        <v>9.4876660341555979E-2</v>
      </c>
    </row>
    <row r="76" spans="13:15">
      <c r="M76" s="533" t="s">
        <v>472</v>
      </c>
      <c r="N76">
        <v>1340</v>
      </c>
      <c r="O76">
        <v>0.12889637742207244</v>
      </c>
    </row>
    <row r="77" spans="13:15">
      <c r="M77" s="533" t="s">
        <v>444</v>
      </c>
      <c r="N77">
        <v>1649</v>
      </c>
      <c r="O77">
        <v>0.15153631284916202</v>
      </c>
    </row>
    <row r="78" spans="13:15">
      <c r="M78" s="533" t="s">
        <v>596</v>
      </c>
      <c r="N78">
        <v>451</v>
      </c>
      <c r="O78">
        <v>0</v>
      </c>
    </row>
    <row r="79" spans="13:15">
      <c r="M79" s="533" t="s">
        <v>498</v>
      </c>
      <c r="N79">
        <v>1070</v>
      </c>
      <c r="O79">
        <v>3.9844509232264333E-2</v>
      </c>
    </row>
    <row r="80" spans="13:15">
      <c r="M80" s="533" t="s">
        <v>524</v>
      </c>
      <c r="N80">
        <v>818</v>
      </c>
      <c r="O80">
        <v>0.10540540540540541</v>
      </c>
    </row>
    <row r="81" spans="13:15">
      <c r="M81" s="533" t="s">
        <v>602</v>
      </c>
      <c r="N81">
        <v>441</v>
      </c>
      <c r="O81">
        <v>0.11645569620253164</v>
      </c>
    </row>
    <row r="82" spans="13:15">
      <c r="M82" s="533" t="s">
        <v>614</v>
      </c>
      <c r="N82">
        <v>287</v>
      </c>
      <c r="O82">
        <v>0.12109375</v>
      </c>
    </row>
    <row r="83" spans="13:15">
      <c r="M83" s="533" t="s">
        <v>579</v>
      </c>
      <c r="N83">
        <v>519</v>
      </c>
      <c r="O83">
        <v>7.0103092783505155E-2</v>
      </c>
    </row>
    <row r="84" spans="13:15">
      <c r="M84" s="533" t="s">
        <v>420</v>
      </c>
      <c r="N84">
        <v>13265</v>
      </c>
      <c r="O84">
        <v>0.10818713450292397</v>
      </c>
    </row>
    <row r="85" spans="13:15">
      <c r="M85" s="533" t="s">
        <v>478</v>
      </c>
      <c r="N85">
        <v>703</v>
      </c>
      <c r="O85">
        <v>9.8437499999999997E-2</v>
      </c>
    </row>
    <row r="86" spans="13:15">
      <c r="M86" s="533" t="s">
        <v>450</v>
      </c>
      <c r="N86">
        <v>1049</v>
      </c>
      <c r="O86">
        <v>6.931702344546381E-2</v>
      </c>
    </row>
    <row r="87" spans="13:15">
      <c r="M87" s="533" t="s">
        <v>484</v>
      </c>
      <c r="N87">
        <v>1045</v>
      </c>
      <c r="O87">
        <v>0.1408296943231441</v>
      </c>
    </row>
    <row r="88" spans="13:15">
      <c r="M88" s="533" t="s">
        <v>434</v>
      </c>
      <c r="N88">
        <v>1971</v>
      </c>
      <c r="O88">
        <v>0.10420168067226891</v>
      </c>
    </row>
    <row r="89" spans="13:15">
      <c r="M89" s="533" t="s">
        <v>548</v>
      </c>
      <c r="N89">
        <v>651</v>
      </c>
      <c r="O89">
        <v>0.13217391304347825</v>
      </c>
    </row>
    <row r="90" spans="13:15">
      <c r="M90" s="533" t="s">
        <v>608</v>
      </c>
      <c r="N90">
        <v>384</v>
      </c>
      <c r="O90">
        <v>0.12609970674486803</v>
      </c>
    </row>
    <row r="91" spans="13:15">
      <c r="M91" s="533" t="s">
        <v>526</v>
      </c>
      <c r="N91">
        <v>825</v>
      </c>
      <c r="O91">
        <v>0.13013698630136986</v>
      </c>
    </row>
    <row r="92" spans="13:15">
      <c r="M92" s="533" t="s">
        <v>538</v>
      </c>
      <c r="N92">
        <v>748</v>
      </c>
      <c r="O92">
        <v>0.18354430379746836</v>
      </c>
    </row>
    <row r="93" spans="13:15">
      <c r="M93" s="533" t="s">
        <v>456</v>
      </c>
      <c r="N93">
        <v>1398</v>
      </c>
      <c r="O93">
        <v>0.12651087832393232</v>
      </c>
    </row>
    <row r="94" spans="13:15">
      <c r="M94" s="533" t="s">
        <v>454</v>
      </c>
      <c r="N94">
        <v>1564</v>
      </c>
      <c r="O94">
        <v>0.10063335679099226</v>
      </c>
    </row>
    <row r="95" spans="13:15">
      <c r="M95" s="533" t="s">
        <v>460</v>
      </c>
      <c r="N95">
        <v>1490</v>
      </c>
      <c r="O95">
        <v>9.8010316875460579E-2</v>
      </c>
    </row>
    <row r="96" spans="13:15">
      <c r="M96" s="533" t="s">
        <v>486</v>
      </c>
      <c r="N96">
        <v>430</v>
      </c>
      <c r="O96">
        <v>7.4999999999999997E-2</v>
      </c>
    </row>
    <row r="97" spans="13:15">
      <c r="M97" s="533" t="s">
        <v>458</v>
      </c>
      <c r="N97">
        <v>1007</v>
      </c>
      <c r="O97">
        <v>5.8885383806519455E-2</v>
      </c>
    </row>
    <row r="98" spans="13:15">
      <c r="M98" s="533" t="s">
        <v>421</v>
      </c>
      <c r="N98">
        <v>4251</v>
      </c>
      <c r="O98">
        <v>6.4080100125156442E-2</v>
      </c>
    </row>
    <row r="99" spans="13:15">
      <c r="M99" s="533" t="s">
        <v>442</v>
      </c>
      <c r="N99">
        <v>1228</v>
      </c>
      <c r="O99">
        <v>4.957264957264957E-2</v>
      </c>
    </row>
    <row r="100" spans="13:15">
      <c r="M100" s="533" t="s">
        <v>464</v>
      </c>
      <c r="N100">
        <v>1209</v>
      </c>
      <c r="O100">
        <v>8.2363473589973146E-2</v>
      </c>
    </row>
    <row r="101" spans="13:15">
      <c r="M101" s="533" t="s">
        <v>556</v>
      </c>
      <c r="N101">
        <v>563</v>
      </c>
      <c r="O101">
        <v>6.6287878787878785E-2</v>
      </c>
    </row>
    <row r="102" spans="13:15">
      <c r="M102" s="533" t="s">
        <v>594</v>
      </c>
      <c r="N102">
        <v>432</v>
      </c>
      <c r="O102">
        <v>4.6004842615012108E-2</v>
      </c>
    </row>
    <row r="103" spans="13:15">
      <c r="M103" s="533" t="s">
        <v>482</v>
      </c>
      <c r="N103">
        <v>819</v>
      </c>
      <c r="O103">
        <v>6.7796610169491525E-2</v>
      </c>
    </row>
    <row r="104" spans="13:15">
      <c r="M104" s="533" t="s">
        <v>422</v>
      </c>
      <c r="N104">
        <v>4915</v>
      </c>
      <c r="O104">
        <v>9.7343156954677379E-2</v>
      </c>
    </row>
    <row r="105" spans="13:15">
      <c r="M105" s="533" t="s">
        <v>468</v>
      </c>
      <c r="N105">
        <v>580</v>
      </c>
      <c r="O105">
        <v>3.5714285714285712E-2</v>
      </c>
    </row>
    <row r="106" spans="13:15">
      <c r="M106" s="533" t="s">
        <v>446</v>
      </c>
      <c r="N106">
        <v>473</v>
      </c>
      <c r="O106">
        <v>0.1</v>
      </c>
    </row>
    <row r="107" spans="13:15">
      <c r="M107" s="533" t="s">
        <v>500</v>
      </c>
      <c r="N107">
        <v>350</v>
      </c>
      <c r="O107">
        <v>7.6923076923076927E-2</v>
      </c>
    </row>
    <row r="108" spans="13:15">
      <c r="M108" s="533" t="s">
        <v>448</v>
      </c>
      <c r="N108">
        <v>1203</v>
      </c>
      <c r="O108">
        <v>8.0862533692722366E-2</v>
      </c>
    </row>
    <row r="109" spans="13:15">
      <c r="M109" s="533" t="s">
        <v>436</v>
      </c>
      <c r="N109">
        <v>985</v>
      </c>
      <c r="O109">
        <v>0.11173814898419865</v>
      </c>
    </row>
    <row r="110" spans="13:15">
      <c r="M110" s="533" t="s">
        <v>474</v>
      </c>
      <c r="N110">
        <v>1324</v>
      </c>
      <c r="O110">
        <v>0.13648068669527896</v>
      </c>
    </row>
    <row r="111" spans="13:15">
      <c r="M111" s="533" t="s">
        <v>636</v>
      </c>
      <c r="N111">
        <v>935</v>
      </c>
      <c r="O111" t="s">
        <v>333</v>
      </c>
    </row>
    <row r="112" spans="13:15">
      <c r="M112" s="533" t="s">
        <v>629</v>
      </c>
      <c r="N112">
        <v>225</v>
      </c>
      <c r="O112">
        <v>0.24309392265193369</v>
      </c>
    </row>
    <row r="113" spans="13:15">
      <c r="M113" s="533" t="s">
        <v>630</v>
      </c>
      <c r="N113">
        <v>118</v>
      </c>
      <c r="O113">
        <v>0.10280373831775701</v>
      </c>
    </row>
    <row r="114" spans="13:15">
      <c r="M114" s="533" t="s">
        <v>572</v>
      </c>
      <c r="N114">
        <v>104</v>
      </c>
      <c r="O114">
        <v>6.1224489795918366E-2</v>
      </c>
    </row>
    <row r="115" spans="13:15">
      <c r="M115" s="533" t="s">
        <v>591</v>
      </c>
      <c r="N115">
        <v>488</v>
      </c>
      <c r="O115">
        <v>0.19901719901719903</v>
      </c>
    </row>
    <row r="116" spans="13:15">
      <c r="M116" s="533" t="s">
        <v>631</v>
      </c>
      <c r="N116">
        <v>14</v>
      </c>
      <c r="O116">
        <v>0.16666666666666666</v>
      </c>
    </row>
    <row r="117" spans="13:15">
      <c r="M117" s="533" t="s">
        <v>379</v>
      </c>
      <c r="N117">
        <v>58413</v>
      </c>
      <c r="O117">
        <v>9.693714672024939E-2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905C-96DE-4C4D-9571-69EB34D4CB6F}">
  <sheetPr codeName="Feuil17"/>
  <dimension ref="A1:O67"/>
  <sheetViews>
    <sheetView zoomScale="50" zoomScaleNormal="50" workbookViewId="0">
      <selection activeCell="V14" sqref="V14"/>
    </sheetView>
  </sheetViews>
  <sheetFormatPr baseColWidth="10" defaultColWidth="10" defaultRowHeight="14.5"/>
  <cols>
    <col min="1" max="1" width="14.08203125" style="172" customWidth="1"/>
    <col min="2" max="3" width="10.83203125" style="178" bestFit="1" customWidth="1"/>
    <col min="4" max="10" width="11.75" style="178" bestFit="1" customWidth="1"/>
    <col min="11" max="11" width="10.83203125" style="178" bestFit="1" customWidth="1"/>
    <col min="12" max="12" width="11.08203125" style="178" customWidth="1"/>
    <col min="13" max="13" width="12.58203125" style="178" customWidth="1"/>
    <col min="14" max="16384" width="10" style="178"/>
  </cols>
  <sheetData>
    <row r="1" spans="1:1" ht="23.5">
      <c r="A1" s="206" t="s">
        <v>637</v>
      </c>
    </row>
    <row r="37" spans="1:15" s="172" customFormat="1">
      <c r="B37" s="172">
        <v>2010</v>
      </c>
      <c r="C37" s="172">
        <v>2011</v>
      </c>
      <c r="D37" s="172">
        <v>2012</v>
      </c>
      <c r="E37" s="172">
        <v>2013</v>
      </c>
      <c r="F37" s="172">
        <v>2014</v>
      </c>
      <c r="G37" s="172">
        <v>2015</v>
      </c>
      <c r="H37" s="172">
        <v>2016</v>
      </c>
      <c r="I37" s="172">
        <v>2017</v>
      </c>
      <c r="J37" s="172">
        <v>2018</v>
      </c>
      <c r="K37" s="172">
        <v>2019</v>
      </c>
      <c r="L37" s="172">
        <v>2020</v>
      </c>
      <c r="M37" s="172">
        <v>2021</v>
      </c>
      <c r="N37" s="172" t="s">
        <v>638</v>
      </c>
      <c r="O37" s="172" t="s">
        <v>639</v>
      </c>
    </row>
    <row r="38" spans="1:15" s="176" customFormat="1" ht="16">
      <c r="A38" s="173" t="s">
        <v>640</v>
      </c>
      <c r="B38" s="184">
        <v>8350990</v>
      </c>
      <c r="C38" s="185">
        <v>8850081</v>
      </c>
      <c r="D38" s="185">
        <v>9561286</v>
      </c>
      <c r="E38" s="185">
        <v>9581567</v>
      </c>
      <c r="F38" s="185">
        <v>9716103</v>
      </c>
      <c r="G38" s="185">
        <v>10677619</v>
      </c>
      <c r="H38" s="185">
        <v>11607100</v>
      </c>
      <c r="I38" s="185">
        <v>12335582</v>
      </c>
      <c r="J38" s="185">
        <v>13330145</v>
      </c>
      <c r="K38" s="185">
        <v>14184838</v>
      </c>
      <c r="L38" s="185">
        <v>14890133</v>
      </c>
      <c r="M38" s="174"/>
      <c r="N38" s="175">
        <f>L38/G38-1</f>
        <v>0.39451810370832674</v>
      </c>
      <c r="O38" s="175">
        <f>L38/K38-1</f>
        <v>4.9721752197663394E-2</v>
      </c>
    </row>
    <row r="39" spans="1:15" ht="15.5">
      <c r="A39" s="172" t="s">
        <v>149</v>
      </c>
      <c r="B39" s="179">
        <v>1456672</v>
      </c>
      <c r="C39" s="180">
        <v>1621898</v>
      </c>
      <c r="D39" s="180">
        <v>1756548</v>
      </c>
      <c r="E39" s="180">
        <v>1610129</v>
      </c>
      <c r="F39" s="182">
        <v>1663189</v>
      </c>
      <c r="G39" s="182">
        <v>1968570</v>
      </c>
      <c r="H39" s="182">
        <v>2018802</v>
      </c>
      <c r="I39" s="183">
        <v>2082173</v>
      </c>
      <c r="J39" s="183">
        <v>2246475</v>
      </c>
      <c r="K39" s="183">
        <v>2354916</v>
      </c>
      <c r="L39" s="183">
        <v>2437891</v>
      </c>
      <c r="M39" s="179"/>
      <c r="N39" s="175">
        <f t="shared" ref="N39:N65" si="0">L39/G39-1</f>
        <v>0.23840706705882941</v>
      </c>
      <c r="O39" s="175">
        <f t="shared" ref="O39:O65" si="1">L39/K39-1</f>
        <v>3.5234802430320178E-2</v>
      </c>
    </row>
    <row r="40" spans="1:15" ht="15.5">
      <c r="A40" s="172" t="s">
        <v>147</v>
      </c>
      <c r="B40" s="179">
        <v>814811</v>
      </c>
      <c r="C40" s="179">
        <v>945534</v>
      </c>
      <c r="D40" s="179">
        <v>1002693</v>
      </c>
      <c r="E40" s="179">
        <v>1038848</v>
      </c>
      <c r="F40" s="179">
        <v>1088208</v>
      </c>
      <c r="G40" s="179">
        <v>1316799</v>
      </c>
      <c r="H40" s="179">
        <v>1547428</v>
      </c>
      <c r="I40" s="179">
        <v>1761309</v>
      </c>
      <c r="J40" s="179">
        <v>2009888</v>
      </c>
      <c r="K40" s="179">
        <v>2283661</v>
      </c>
      <c r="L40" s="179">
        <v>2548677</v>
      </c>
      <c r="M40" s="179">
        <v>2776799</v>
      </c>
      <c r="N40" s="175">
        <f t="shared" si="0"/>
        <v>0.93550951967612361</v>
      </c>
      <c r="O40" s="175">
        <f t="shared" si="1"/>
        <v>0.11604874804097465</v>
      </c>
    </row>
    <row r="41" spans="1:15" ht="15.5">
      <c r="A41" s="172" t="s">
        <v>148</v>
      </c>
      <c r="B41" s="186">
        <v>1113741</v>
      </c>
      <c r="C41" s="182">
        <v>1096889</v>
      </c>
      <c r="D41" s="182">
        <v>1167363</v>
      </c>
      <c r="E41" s="182">
        <v>1311472</v>
      </c>
      <c r="F41" s="182">
        <v>1387911</v>
      </c>
      <c r="G41" s="182">
        <v>1492579</v>
      </c>
      <c r="H41" s="182">
        <v>1796363</v>
      </c>
      <c r="I41" s="183">
        <v>1908655</v>
      </c>
      <c r="J41" s="183">
        <v>1958040</v>
      </c>
      <c r="K41" s="183">
        <v>1993235</v>
      </c>
      <c r="L41" s="183">
        <v>2095380</v>
      </c>
      <c r="M41" s="177"/>
      <c r="N41" s="175">
        <f t="shared" si="0"/>
        <v>0.40386539003965627</v>
      </c>
      <c r="O41" s="175">
        <f t="shared" si="1"/>
        <v>5.1245839050588549E-2</v>
      </c>
    </row>
    <row r="42" spans="1:15" ht="15.5">
      <c r="A42" s="172" t="s">
        <v>146</v>
      </c>
      <c r="B42" s="186">
        <v>990702</v>
      </c>
      <c r="C42" s="182">
        <v>1015626</v>
      </c>
      <c r="D42" s="183">
        <v>1034355</v>
      </c>
      <c r="E42" s="182">
        <v>1044955</v>
      </c>
      <c r="F42" s="182">
        <v>1047633</v>
      </c>
      <c r="G42" s="182">
        <v>1088838</v>
      </c>
      <c r="H42" s="182">
        <v>1251320</v>
      </c>
      <c r="I42" s="182">
        <v>1373157</v>
      </c>
      <c r="J42" s="182">
        <v>1521314</v>
      </c>
      <c r="K42" s="182">
        <v>1613834</v>
      </c>
      <c r="L42" s="182">
        <v>1702240</v>
      </c>
      <c r="M42" s="182">
        <v>1784002</v>
      </c>
      <c r="N42" s="175">
        <f t="shared" si="0"/>
        <v>0.56335469555618012</v>
      </c>
      <c r="O42" s="175">
        <f t="shared" si="1"/>
        <v>5.4780107495566499E-2</v>
      </c>
    </row>
    <row r="43" spans="1:15" ht="15.5">
      <c r="A43" s="172" t="s">
        <v>152</v>
      </c>
      <c r="B43" s="186">
        <v>543605</v>
      </c>
      <c r="C43" s="182">
        <v>542553</v>
      </c>
      <c r="D43" s="182">
        <v>537257</v>
      </c>
      <c r="E43" s="182">
        <v>526689</v>
      </c>
      <c r="F43" s="182">
        <v>545681</v>
      </c>
      <c r="G43" s="182">
        <v>551425</v>
      </c>
      <c r="H43" s="182">
        <v>577456</v>
      </c>
      <c r="I43" s="182">
        <v>619640</v>
      </c>
      <c r="J43" s="182">
        <v>637216</v>
      </c>
      <c r="K43" s="182">
        <v>669921</v>
      </c>
      <c r="L43" s="182">
        <v>679912</v>
      </c>
      <c r="M43" s="177"/>
      <c r="N43" s="175">
        <f t="shared" si="0"/>
        <v>0.23300902207915852</v>
      </c>
      <c r="O43" s="175">
        <f t="shared" si="1"/>
        <v>1.4913698779408291E-2</v>
      </c>
    </row>
    <row r="44" spans="1:15" ht="15.5">
      <c r="A44" s="172" t="s">
        <v>150</v>
      </c>
      <c r="B44" s="186">
        <v>438878</v>
      </c>
      <c r="C44" s="182">
        <v>480626</v>
      </c>
      <c r="D44" s="182">
        <v>478079</v>
      </c>
      <c r="E44" s="182">
        <v>501524</v>
      </c>
      <c r="F44" s="182">
        <v>502152</v>
      </c>
      <c r="G44" s="182">
        <v>519205</v>
      </c>
      <c r="H44" s="182">
        <v>553054</v>
      </c>
      <c r="I44" s="182">
        <v>576845</v>
      </c>
      <c r="J44" s="182">
        <v>609104</v>
      </c>
      <c r="K44" s="182">
        <v>614280</v>
      </c>
      <c r="L44" s="182">
        <v>610785</v>
      </c>
      <c r="M44" s="182">
        <v>595785</v>
      </c>
      <c r="N44" s="175">
        <f t="shared" si="0"/>
        <v>0.17638505022101092</v>
      </c>
      <c r="O44" s="175">
        <f t="shared" si="1"/>
        <v>-5.6895878101191899E-3</v>
      </c>
    </row>
    <row r="45" spans="1:15" ht="15.5">
      <c r="A45" s="172" t="s">
        <v>641</v>
      </c>
      <c r="B45" s="186">
        <v>448202</v>
      </c>
      <c r="C45" s="182">
        <v>482927</v>
      </c>
      <c r="D45" s="182">
        <v>488658</v>
      </c>
      <c r="E45" s="182">
        <v>493394</v>
      </c>
      <c r="F45" s="182">
        <v>494405</v>
      </c>
      <c r="G45" s="182">
        <v>494661</v>
      </c>
      <c r="H45" s="182">
        <v>488591</v>
      </c>
      <c r="I45" s="182">
        <v>496277</v>
      </c>
      <c r="J45" s="182">
        <v>519910</v>
      </c>
      <c r="K45" s="182">
        <v>535185</v>
      </c>
      <c r="L45" s="182">
        <v>540375</v>
      </c>
      <c r="M45" s="177"/>
      <c r="N45" s="175">
        <f t="shared" si="0"/>
        <v>9.2414805290896185E-2</v>
      </c>
      <c r="O45" s="175">
        <f t="shared" si="1"/>
        <v>9.6975812102357839E-3</v>
      </c>
    </row>
    <row r="46" spans="1:15" ht="15.5">
      <c r="A46" s="172" t="s">
        <v>642</v>
      </c>
      <c r="B46" s="186">
        <v>309823</v>
      </c>
      <c r="C46" s="182">
        <v>213276</v>
      </c>
      <c r="D46" s="182">
        <v>462618</v>
      </c>
      <c r="E46" s="182">
        <v>383606</v>
      </c>
      <c r="F46" s="182">
        <v>256131</v>
      </c>
      <c r="G46" s="182">
        <v>407188</v>
      </c>
      <c r="H46" s="182">
        <v>342584</v>
      </c>
      <c r="I46" s="182">
        <v>410140</v>
      </c>
      <c r="J46" s="182">
        <v>492627</v>
      </c>
      <c r="K46" s="182">
        <v>528752</v>
      </c>
      <c r="L46" s="182">
        <v>534629</v>
      </c>
      <c r="M46" s="177"/>
      <c r="N46" s="175">
        <f t="shared" si="0"/>
        <v>0.31297828030295594</v>
      </c>
      <c r="O46" s="175">
        <f t="shared" si="1"/>
        <v>1.111485157502945E-2</v>
      </c>
    </row>
    <row r="47" spans="1:15" ht="15.5">
      <c r="A47" s="172" t="s">
        <v>156</v>
      </c>
      <c r="B47" s="186">
        <v>518527</v>
      </c>
      <c r="C47" s="182">
        <v>605520</v>
      </c>
      <c r="D47" s="182">
        <v>661687</v>
      </c>
      <c r="E47" s="182">
        <v>669969</v>
      </c>
      <c r="F47" s="182">
        <v>657902</v>
      </c>
      <c r="G47" s="182">
        <v>580730</v>
      </c>
      <c r="H47" s="182">
        <v>536579</v>
      </c>
      <c r="I47" s="182">
        <v>494979</v>
      </c>
      <c r="J47" s="182">
        <v>484676</v>
      </c>
      <c r="K47" s="182">
        <v>507637</v>
      </c>
      <c r="L47" s="182">
        <v>509286</v>
      </c>
      <c r="M47" s="177"/>
      <c r="N47" s="175">
        <f t="shared" si="0"/>
        <v>-0.12302446920255539</v>
      </c>
      <c r="O47" s="175">
        <f t="shared" si="1"/>
        <v>3.2483841800341473E-3</v>
      </c>
    </row>
    <row r="48" spans="1:15" ht="15.5">
      <c r="A48" s="172" t="s">
        <v>643</v>
      </c>
      <c r="B48" s="186">
        <v>182706</v>
      </c>
      <c r="C48" s="182">
        <v>229946</v>
      </c>
      <c r="D48" s="182">
        <v>288261</v>
      </c>
      <c r="E48" s="182">
        <v>301148</v>
      </c>
      <c r="F48" s="182">
        <v>289252</v>
      </c>
      <c r="G48" s="182">
        <v>245924</v>
      </c>
      <c r="H48" s="182">
        <v>226309</v>
      </c>
      <c r="I48" s="182">
        <v>258471</v>
      </c>
      <c r="J48" s="187">
        <v>326260</v>
      </c>
      <c r="K48" s="182">
        <v>395228</v>
      </c>
      <c r="L48" s="182">
        <v>468887</v>
      </c>
      <c r="M48" s="177"/>
      <c r="N48" s="175">
        <f t="shared" si="0"/>
        <v>0.90663375677038438</v>
      </c>
      <c r="O48" s="175">
        <f t="shared" si="1"/>
        <v>0.18637090489540209</v>
      </c>
    </row>
    <row r="49" spans="1:15" ht="15.5">
      <c r="A49" s="172" t="s">
        <v>155</v>
      </c>
      <c r="B49" s="186">
        <v>170876</v>
      </c>
      <c r="C49" s="182">
        <v>184768</v>
      </c>
      <c r="D49" s="189">
        <v>197751</v>
      </c>
      <c r="E49" s="189">
        <v>206170</v>
      </c>
      <c r="F49" s="189">
        <v>212600</v>
      </c>
      <c r="G49" s="189">
        <v>224615</v>
      </c>
      <c r="H49" s="189">
        <v>240600</v>
      </c>
      <c r="I49" s="189">
        <v>258672</v>
      </c>
      <c r="J49" s="189">
        <v>296645</v>
      </c>
      <c r="K49" s="189">
        <v>306756</v>
      </c>
      <c r="L49" s="189">
        <v>315112</v>
      </c>
      <c r="M49" s="177"/>
      <c r="N49" s="175">
        <f t="shared" si="0"/>
        <v>0.40289829263406274</v>
      </c>
      <c r="O49" s="175">
        <f t="shared" si="1"/>
        <v>2.7239890988277393E-2</v>
      </c>
    </row>
    <row r="50" spans="1:15" ht="15.5">
      <c r="A50" s="172" t="s">
        <v>644</v>
      </c>
      <c r="B50" s="186">
        <v>166337</v>
      </c>
      <c r="C50" s="182">
        <v>184120</v>
      </c>
      <c r="D50" s="189">
        <v>195658</v>
      </c>
      <c r="E50" s="189">
        <v>185752</v>
      </c>
      <c r="F50" s="189">
        <v>203443</v>
      </c>
      <c r="G50" s="189">
        <v>231608</v>
      </c>
      <c r="H50" s="189">
        <v>259146</v>
      </c>
      <c r="I50" s="189">
        <v>268870</v>
      </c>
      <c r="J50" s="187">
        <v>280383</v>
      </c>
      <c r="K50" s="182">
        <v>289796</v>
      </c>
      <c r="L50" s="182">
        <v>291150</v>
      </c>
      <c r="M50" s="177"/>
      <c r="N50" s="175">
        <f t="shared" si="0"/>
        <v>0.25708092984698294</v>
      </c>
      <c r="O50" s="175">
        <f t="shared" si="1"/>
        <v>4.6722522049993387E-3</v>
      </c>
    </row>
    <row r="51" spans="1:15" ht="15.5">
      <c r="A51" s="172" t="s">
        <v>151</v>
      </c>
      <c r="B51" s="186">
        <v>173513</v>
      </c>
      <c r="C51" s="182">
        <v>177838</v>
      </c>
      <c r="D51" s="189">
        <v>182930</v>
      </c>
      <c r="E51" s="189">
        <v>181717</v>
      </c>
      <c r="F51" s="189">
        <v>176323</v>
      </c>
      <c r="G51" s="189">
        <v>166788</v>
      </c>
      <c r="H51" s="189">
        <v>216794</v>
      </c>
      <c r="I51" s="189">
        <v>245159</v>
      </c>
      <c r="J51" s="189">
        <v>279299</v>
      </c>
      <c r="K51" s="189">
        <v>301481</v>
      </c>
      <c r="L51" s="189">
        <v>310210</v>
      </c>
      <c r="M51" s="177"/>
      <c r="N51" s="175">
        <f t="shared" si="0"/>
        <v>0.85990598844041544</v>
      </c>
      <c r="O51" s="175">
        <f t="shared" si="1"/>
        <v>2.8953731744288946E-2</v>
      </c>
    </row>
    <row r="52" spans="1:15" ht="15.5">
      <c r="A52" s="172" t="s">
        <v>645</v>
      </c>
      <c r="B52" s="186">
        <v>143644</v>
      </c>
      <c r="C52" s="182">
        <v>152305</v>
      </c>
      <c r="D52" s="189">
        <v>156539</v>
      </c>
      <c r="E52" s="189">
        <v>165885</v>
      </c>
      <c r="F52" s="189">
        <v>164390</v>
      </c>
      <c r="G52" s="189">
        <v>213579</v>
      </c>
      <c r="H52" s="189">
        <v>221665</v>
      </c>
      <c r="I52" s="189">
        <v>234134</v>
      </c>
      <c r="J52" s="189">
        <v>239691</v>
      </c>
      <c r="K52" s="189">
        <v>242118</v>
      </c>
      <c r="L52" s="189">
        <v>235471</v>
      </c>
      <c r="M52" s="177"/>
      <c r="N52" s="175">
        <f t="shared" si="0"/>
        <v>0.10250071402150951</v>
      </c>
      <c r="O52" s="175">
        <f t="shared" si="1"/>
        <v>-2.7453555704243349E-2</v>
      </c>
    </row>
    <row r="53" spans="1:15" ht="15.5">
      <c r="A53" s="172" t="s">
        <v>646</v>
      </c>
      <c r="B53" s="186">
        <v>210981</v>
      </c>
      <c r="C53" s="182">
        <v>217257</v>
      </c>
      <c r="D53" s="182">
        <v>226425</v>
      </c>
      <c r="E53" s="182">
        <v>197295</v>
      </c>
      <c r="F53" s="182">
        <v>212346</v>
      </c>
      <c r="G53" s="182">
        <v>241375</v>
      </c>
      <c r="H53" s="182">
        <v>245052</v>
      </c>
      <c r="I53" s="182">
        <v>253786</v>
      </c>
      <c r="J53" s="182">
        <v>213118</v>
      </c>
      <c r="K53" s="182">
        <v>293213</v>
      </c>
      <c r="L53" s="182">
        <v>319540</v>
      </c>
      <c r="M53" s="177"/>
      <c r="N53" s="175">
        <f t="shared" si="0"/>
        <v>0.32383221128948736</v>
      </c>
      <c r="O53" s="175">
        <f t="shared" si="1"/>
        <v>8.9787969837626491E-2</v>
      </c>
    </row>
    <row r="54" spans="1:15" ht="15.5">
      <c r="A54" s="172" t="s">
        <v>647</v>
      </c>
      <c r="B54" s="186">
        <v>121815</v>
      </c>
      <c r="C54" s="182">
        <v>134057</v>
      </c>
      <c r="D54" s="189">
        <v>144149</v>
      </c>
      <c r="E54" s="189">
        <v>153426</v>
      </c>
      <c r="F54" s="189">
        <v>158071</v>
      </c>
      <c r="G54" s="189">
        <v>170797</v>
      </c>
      <c r="H54" s="189">
        <v>184754</v>
      </c>
      <c r="I54" s="189">
        <v>199947</v>
      </c>
      <c r="J54" s="189">
        <v>210033</v>
      </c>
      <c r="K54" s="189">
        <v>224161</v>
      </c>
      <c r="L54" s="189">
        <v>223813</v>
      </c>
      <c r="M54" s="177"/>
      <c r="N54" s="175">
        <f t="shared" si="0"/>
        <v>0.31040357851718703</v>
      </c>
      <c r="O54" s="175">
        <f t="shared" si="1"/>
        <v>-1.5524556011081714E-3</v>
      </c>
    </row>
    <row r="55" spans="1:15" ht="15.5">
      <c r="A55" s="172" t="s">
        <v>648</v>
      </c>
      <c r="B55" s="186">
        <v>130717</v>
      </c>
      <c r="C55" s="182">
        <v>124402</v>
      </c>
      <c r="D55" s="189">
        <v>130609</v>
      </c>
      <c r="E55" s="189">
        <v>131020</v>
      </c>
      <c r="F55" s="189">
        <v>124841</v>
      </c>
      <c r="G55" s="189">
        <v>129735</v>
      </c>
      <c r="H55" s="189">
        <v>186322</v>
      </c>
      <c r="I55" s="189">
        <v>199683</v>
      </c>
      <c r="J55" s="189">
        <v>209382</v>
      </c>
      <c r="K55" s="189">
        <v>303190</v>
      </c>
      <c r="L55" s="189">
        <v>301430</v>
      </c>
      <c r="M55" s="177"/>
      <c r="N55" s="175">
        <f t="shared" si="0"/>
        <v>1.3234285273827417</v>
      </c>
      <c r="O55" s="175">
        <f t="shared" si="1"/>
        <v>-5.8049407962004196E-3</v>
      </c>
    </row>
    <row r="56" spans="1:15" ht="15.5">
      <c r="A56" s="172" t="s">
        <v>649</v>
      </c>
      <c r="B56" s="186">
        <v>178235</v>
      </c>
      <c r="C56" s="182">
        <v>180261</v>
      </c>
      <c r="D56" s="189">
        <v>168602</v>
      </c>
      <c r="E56" s="189">
        <v>162029</v>
      </c>
      <c r="F56" s="189">
        <v>180365</v>
      </c>
      <c r="G56" s="189">
        <v>186483</v>
      </c>
      <c r="H56" s="189">
        <v>187011</v>
      </c>
      <c r="I56" s="189">
        <v>189148</v>
      </c>
      <c r="J56" s="189">
        <v>192143</v>
      </c>
      <c r="K56" s="189">
        <v>197565</v>
      </c>
      <c r="L56" s="189">
        <v>222896</v>
      </c>
      <c r="M56" s="177"/>
      <c r="N56" s="175">
        <f t="shared" si="0"/>
        <v>0.19526176648809801</v>
      </c>
      <c r="O56" s="175">
        <f t="shared" si="1"/>
        <v>0.12821603016728678</v>
      </c>
    </row>
    <row r="57" spans="1:15" ht="15.5">
      <c r="A57" s="172" t="s">
        <v>650</v>
      </c>
      <c r="B57" s="186">
        <v>25648</v>
      </c>
      <c r="C57" s="182">
        <v>25022</v>
      </c>
      <c r="D57" s="189">
        <v>39138</v>
      </c>
      <c r="E57" s="189">
        <v>56287</v>
      </c>
      <c r="F57" s="189">
        <v>74350</v>
      </c>
      <c r="G57" s="189">
        <v>118552</v>
      </c>
      <c r="H57" s="189">
        <v>163281</v>
      </c>
      <c r="I57" s="189">
        <v>136618</v>
      </c>
      <c r="J57" s="189">
        <v>162332</v>
      </c>
      <c r="K57" s="189">
        <v>117779</v>
      </c>
      <c r="L57" s="189">
        <v>116253</v>
      </c>
      <c r="M57" s="177"/>
      <c r="N57" s="175">
        <f t="shared" si="0"/>
        <v>-1.9392334165598268E-2</v>
      </c>
      <c r="O57" s="175">
        <f t="shared" si="1"/>
        <v>-1.2956469319657993E-2</v>
      </c>
    </row>
    <row r="58" spans="1:15" ht="15.5">
      <c r="A58" s="172" t="s">
        <v>157</v>
      </c>
      <c r="B58" s="186">
        <v>47864</v>
      </c>
      <c r="C58" s="182">
        <v>54122</v>
      </c>
      <c r="D58" s="182">
        <v>52793</v>
      </c>
      <c r="E58" s="182">
        <v>53812</v>
      </c>
      <c r="F58" s="189">
        <v>51871</v>
      </c>
      <c r="G58" s="189">
        <v>73037</v>
      </c>
      <c r="H58" s="189">
        <v>76701</v>
      </c>
      <c r="I58" s="189">
        <v>74336</v>
      </c>
      <c r="J58" s="189">
        <v>118699</v>
      </c>
      <c r="K58" s="189">
        <v>73952</v>
      </c>
      <c r="L58" s="189">
        <v>74666</v>
      </c>
      <c r="M58" s="177"/>
      <c r="N58" s="175">
        <f t="shared" si="0"/>
        <v>2.2303763845721969E-2</v>
      </c>
      <c r="O58" s="175">
        <f t="shared" si="1"/>
        <v>9.6549112938122406E-3</v>
      </c>
    </row>
    <row r="59" spans="1:15" ht="15.5">
      <c r="A59" s="172" t="s">
        <v>651</v>
      </c>
      <c r="B59" s="186">
        <v>23282</v>
      </c>
      <c r="C59" s="182">
        <v>32036</v>
      </c>
      <c r="D59" s="182">
        <v>31903</v>
      </c>
      <c r="E59" s="189">
        <v>40576</v>
      </c>
      <c r="F59" s="189">
        <v>50054</v>
      </c>
      <c r="G59" s="189">
        <v>75883</v>
      </c>
      <c r="H59" s="189">
        <v>93593</v>
      </c>
      <c r="I59" s="189">
        <v>96618</v>
      </c>
      <c r="J59" s="189">
        <v>103166</v>
      </c>
      <c r="K59" s="189">
        <v>108127</v>
      </c>
      <c r="L59" s="189">
        <v>108610</v>
      </c>
      <c r="M59" s="177"/>
      <c r="N59" s="175">
        <f t="shared" si="0"/>
        <v>0.43128236891003247</v>
      </c>
      <c r="O59" s="175">
        <f t="shared" si="1"/>
        <v>4.4669693970977864E-3</v>
      </c>
    </row>
    <row r="60" spans="1:15" ht="15.5">
      <c r="A60" s="172" t="s">
        <v>154</v>
      </c>
      <c r="B60" s="186">
        <v>48700</v>
      </c>
      <c r="C60" s="182">
        <v>54688</v>
      </c>
      <c r="D60" s="182">
        <v>59684</v>
      </c>
      <c r="E60" s="182">
        <v>62492</v>
      </c>
      <c r="F60" s="189">
        <v>66693</v>
      </c>
      <c r="G60" s="189">
        <v>68780</v>
      </c>
      <c r="H60" s="189">
        <v>78249</v>
      </c>
      <c r="I60" s="189">
        <v>83439</v>
      </c>
      <c r="J60" s="189">
        <v>89000</v>
      </c>
      <c r="K60" s="189">
        <v>93099</v>
      </c>
      <c r="L60" s="189">
        <v>99075</v>
      </c>
      <c r="M60" s="177"/>
      <c r="N60" s="175">
        <f t="shared" si="0"/>
        <v>0.44046234370456538</v>
      </c>
      <c r="O60" s="175">
        <f t="shared" si="1"/>
        <v>6.4189733509489866E-2</v>
      </c>
    </row>
    <row r="61" spans="1:15" ht="15.5">
      <c r="A61" s="172" t="s">
        <v>153</v>
      </c>
      <c r="B61" s="186">
        <v>53911</v>
      </c>
      <c r="C61" s="182">
        <v>55194</v>
      </c>
      <c r="D61" s="182">
        <v>53782</v>
      </c>
      <c r="E61" s="182">
        <v>55938</v>
      </c>
      <c r="F61" s="189">
        <v>58645</v>
      </c>
      <c r="G61" s="189">
        <v>59120</v>
      </c>
      <c r="H61" s="189">
        <v>61765</v>
      </c>
      <c r="I61" s="189">
        <v>56203</v>
      </c>
      <c r="J61" s="187">
        <v>71351</v>
      </c>
      <c r="K61" s="182">
        <v>75205</v>
      </c>
      <c r="L61" s="182">
        <v>79664</v>
      </c>
      <c r="M61" s="177"/>
      <c r="N61" s="175">
        <f t="shared" si="0"/>
        <v>0.34749661705006774</v>
      </c>
      <c r="O61" s="175">
        <f t="shared" si="1"/>
        <v>5.9291270527225493E-2</v>
      </c>
    </row>
    <row r="62" spans="1:15" ht="15.5">
      <c r="A62" s="172" t="s">
        <v>652</v>
      </c>
      <c r="B62" s="186">
        <v>30696</v>
      </c>
      <c r="C62" s="182">
        <v>32149</v>
      </c>
      <c r="D62" s="189">
        <v>35731</v>
      </c>
      <c r="E62" s="189">
        <v>38664</v>
      </c>
      <c r="F62" s="189">
        <v>41237</v>
      </c>
      <c r="G62" s="189">
        <v>42188</v>
      </c>
      <c r="H62" s="189">
        <v>43579</v>
      </c>
      <c r="I62" s="189">
        <v>46222</v>
      </c>
      <c r="J62" s="189">
        <v>47542</v>
      </c>
      <c r="K62" s="189">
        <v>49638</v>
      </c>
      <c r="L62" s="189">
        <v>52078</v>
      </c>
      <c r="M62" s="177"/>
      <c r="N62" s="175">
        <f t="shared" si="0"/>
        <v>0.23442685123731866</v>
      </c>
      <c r="O62" s="175">
        <f t="shared" si="1"/>
        <v>4.9155888633708011E-2</v>
      </c>
    </row>
    <row r="63" spans="1:15" ht="15.5">
      <c r="A63" s="172" t="s">
        <v>653</v>
      </c>
      <c r="B63" s="186">
        <v>3575</v>
      </c>
      <c r="C63" s="186">
        <v>3575</v>
      </c>
      <c r="D63" s="189">
        <v>3923</v>
      </c>
      <c r="E63" s="189">
        <v>4315</v>
      </c>
      <c r="F63" s="189">
        <v>3887</v>
      </c>
      <c r="G63" s="189">
        <v>4699</v>
      </c>
      <c r="H63" s="189">
        <v>5550</v>
      </c>
      <c r="I63" s="189">
        <v>5616</v>
      </c>
      <c r="J63" s="189">
        <v>6022</v>
      </c>
      <c r="K63" s="189">
        <v>6240</v>
      </c>
      <c r="L63" s="189">
        <v>5918</v>
      </c>
      <c r="M63" s="177"/>
      <c r="N63" s="175">
        <f t="shared" si="0"/>
        <v>0.25941689721217287</v>
      </c>
      <c r="O63" s="175">
        <f t="shared" si="1"/>
        <v>-5.1602564102564141E-2</v>
      </c>
    </row>
    <row r="64" spans="1:15" ht="15.5">
      <c r="A64" s="172" t="s">
        <v>158</v>
      </c>
      <c r="B64" s="186">
        <v>3505</v>
      </c>
      <c r="C64" s="182">
        <v>3469</v>
      </c>
      <c r="D64" s="189">
        <v>4130</v>
      </c>
      <c r="E64" s="189">
        <v>4448</v>
      </c>
      <c r="F64" s="189">
        <v>4490</v>
      </c>
      <c r="G64" s="189">
        <v>4431</v>
      </c>
      <c r="H64" s="189">
        <v>4528</v>
      </c>
      <c r="I64" s="189">
        <v>5444</v>
      </c>
      <c r="J64" s="189">
        <v>5782</v>
      </c>
      <c r="K64" s="189">
        <v>5814</v>
      </c>
      <c r="L64" s="189">
        <v>6118</v>
      </c>
      <c r="M64" s="177"/>
      <c r="N64" s="175">
        <f t="shared" si="0"/>
        <v>0.38072669826224326</v>
      </c>
      <c r="O64" s="175">
        <f t="shared" si="1"/>
        <v>5.2287581699346442E-2</v>
      </c>
    </row>
    <row r="65" spans="1:15" ht="15.5">
      <c r="A65" s="172" t="s">
        <v>654</v>
      </c>
      <c r="B65" s="186">
        <v>24</v>
      </c>
      <c r="C65" s="181">
        <v>23</v>
      </c>
      <c r="D65" s="188">
        <v>20</v>
      </c>
      <c r="E65" s="188">
        <v>7</v>
      </c>
      <c r="F65" s="188">
        <v>34</v>
      </c>
      <c r="G65" s="188">
        <v>30</v>
      </c>
      <c r="H65" s="188">
        <v>24</v>
      </c>
      <c r="I65" s="188">
        <v>41</v>
      </c>
      <c r="J65" s="188">
        <v>47</v>
      </c>
      <c r="K65" s="188">
        <v>55</v>
      </c>
      <c r="L65" s="188">
        <v>67</v>
      </c>
      <c r="M65" s="177"/>
      <c r="N65" s="175">
        <f t="shared" si="0"/>
        <v>1.2333333333333334</v>
      </c>
      <c r="O65" s="175">
        <f t="shared" si="1"/>
        <v>0.21818181818181825</v>
      </c>
    </row>
    <row r="67" spans="1:15"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9DF7-FDC8-4C35-87EC-4398F83F6091}">
  <sheetPr codeName="Feuil2"/>
  <dimension ref="B2:J20"/>
  <sheetViews>
    <sheetView workbookViewId="0">
      <selection activeCell="L16" sqref="L16"/>
    </sheetView>
  </sheetViews>
  <sheetFormatPr baseColWidth="10" defaultColWidth="11" defaultRowHeight="15.5"/>
  <sheetData>
    <row r="2" spans="2:7">
      <c r="B2" s="4" t="s">
        <v>1</v>
      </c>
    </row>
    <row r="3" spans="2:7">
      <c r="G3" t="s">
        <v>33</v>
      </c>
    </row>
    <row r="4" spans="2:7">
      <c r="B4" s="3" t="s">
        <v>34</v>
      </c>
      <c r="C4" s="3" t="s">
        <v>35</v>
      </c>
      <c r="D4" s="3" t="s">
        <v>36</v>
      </c>
    </row>
    <row r="5" spans="2:7">
      <c r="B5" s="2">
        <v>2014</v>
      </c>
      <c r="C5" s="8">
        <v>2.8000000000000001E-2</v>
      </c>
      <c r="D5" s="25">
        <v>171523</v>
      </c>
    </row>
    <row r="6" spans="2:7">
      <c r="B6" s="2">
        <v>2015</v>
      </c>
      <c r="C6" s="8">
        <v>3.2000000000000001E-2</v>
      </c>
      <c r="D6" s="25">
        <v>174816</v>
      </c>
    </row>
    <row r="7" spans="2:7">
      <c r="B7" s="2">
        <v>2016</v>
      </c>
      <c r="C7" s="8">
        <v>3.7999999999999999E-2</v>
      </c>
      <c r="D7" s="25">
        <v>178376</v>
      </c>
    </row>
    <row r="8" spans="2:7">
      <c r="B8" s="2">
        <v>2017</v>
      </c>
      <c r="C8" s="8">
        <v>4.8000000000000001E-2</v>
      </c>
      <c r="D8" s="25">
        <v>180359</v>
      </c>
    </row>
    <row r="9" spans="2:7">
      <c r="B9" s="2">
        <v>2018</v>
      </c>
      <c r="C9" s="8">
        <v>5.3999999999999999E-2</v>
      </c>
      <c r="D9" s="25">
        <v>183216</v>
      </c>
    </row>
    <row r="10" spans="2:7">
      <c r="B10" s="2">
        <v>2019</v>
      </c>
      <c r="C10" s="8">
        <v>0.06</v>
      </c>
      <c r="D10" s="25">
        <v>188849</v>
      </c>
    </row>
    <row r="11" spans="2:7">
      <c r="B11" s="2">
        <v>2020</v>
      </c>
      <c r="C11" s="8">
        <v>6.5699999999999995E-2</v>
      </c>
      <c r="D11" s="25">
        <v>195315</v>
      </c>
    </row>
    <row r="12" spans="2:7">
      <c r="B12" s="2">
        <v>2021</v>
      </c>
      <c r="C12" s="8">
        <v>6.6299999999999998E-2</v>
      </c>
      <c r="D12" s="25">
        <v>190862</v>
      </c>
    </row>
    <row r="20" spans="2:10" ht="27.65" customHeight="1">
      <c r="B20" s="546" t="s">
        <v>99</v>
      </c>
      <c r="C20" s="546"/>
      <c r="D20" s="546"/>
      <c r="E20" s="546"/>
      <c r="F20" s="546"/>
      <c r="G20" s="546"/>
      <c r="H20" s="546"/>
      <c r="I20" s="546"/>
      <c r="J20" s="546"/>
    </row>
  </sheetData>
  <mergeCells count="1">
    <mergeCell ref="B20:J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E93A-5D50-9547-A7F6-626923B80992}">
  <sheetPr codeName="Feuil3"/>
  <dimension ref="A2:AE70"/>
  <sheetViews>
    <sheetView zoomScaleNormal="100" workbookViewId="0">
      <selection activeCell="B2" sqref="B2:K22"/>
    </sheetView>
  </sheetViews>
  <sheetFormatPr baseColWidth="10" defaultColWidth="11" defaultRowHeight="15.5"/>
  <cols>
    <col min="2" max="2" width="21.58203125" customWidth="1"/>
    <col min="3" max="11" width="6.5" customWidth="1"/>
  </cols>
  <sheetData>
    <row r="2" spans="2:31">
      <c r="B2" s="4" t="s">
        <v>3</v>
      </c>
      <c r="O2" s="4" t="s">
        <v>4</v>
      </c>
      <c r="Y2" s="4" t="s">
        <v>5</v>
      </c>
    </row>
    <row r="4" spans="2:31">
      <c r="B4" s="1" t="s">
        <v>37</v>
      </c>
      <c r="C4" s="1"/>
      <c r="D4" s="1"/>
      <c r="E4" s="1"/>
      <c r="F4" s="1"/>
      <c r="G4" s="1"/>
      <c r="H4" s="1"/>
      <c r="I4" s="1"/>
      <c r="O4" s="1" t="s">
        <v>37</v>
      </c>
      <c r="Z4" s="1" t="s">
        <v>37</v>
      </c>
      <c r="AA4" s="1"/>
      <c r="AB4" s="1"/>
      <c r="AC4" s="1"/>
      <c r="AD4" s="1"/>
    </row>
    <row r="5" spans="2:31">
      <c r="B5" s="3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3" t="s">
        <v>44</v>
      </c>
      <c r="I5" s="3" t="s">
        <v>45</v>
      </c>
      <c r="J5" s="5" t="s">
        <v>46</v>
      </c>
      <c r="K5" s="5" t="s">
        <v>47</v>
      </c>
      <c r="O5" s="3" t="s">
        <v>38</v>
      </c>
      <c r="P5" s="3" t="s">
        <v>39</v>
      </c>
      <c r="Q5" s="3" t="s">
        <v>40</v>
      </c>
      <c r="R5" s="3" t="s">
        <v>41</v>
      </c>
      <c r="S5" s="3" t="s">
        <v>48</v>
      </c>
      <c r="T5" s="3" t="s">
        <v>49</v>
      </c>
      <c r="U5" s="3"/>
      <c r="V5" s="3"/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5" t="s">
        <v>46</v>
      </c>
    </row>
    <row r="6" spans="2:31">
      <c r="B6" s="2">
        <v>1999</v>
      </c>
      <c r="C6" s="6">
        <v>450</v>
      </c>
      <c r="D6" s="6"/>
      <c r="E6" s="6"/>
      <c r="F6" s="6"/>
      <c r="G6" s="6"/>
      <c r="H6" s="6"/>
      <c r="I6" s="6">
        <v>999</v>
      </c>
      <c r="K6" s="6">
        <f t="shared" ref="K6:K14" si="0">I6+J6</f>
        <v>999</v>
      </c>
      <c r="O6" s="9">
        <v>2014</v>
      </c>
      <c r="P6" s="529">
        <f t="shared" ref="P6:S13" si="1">C15/$K15</f>
        <v>0.45798922800718134</v>
      </c>
      <c r="Q6" s="529">
        <f t="shared" si="1"/>
        <v>0.29694793536804309</v>
      </c>
      <c r="R6" s="529">
        <f t="shared" si="1"/>
        <v>0.11543985637342909</v>
      </c>
      <c r="S6" s="529">
        <f t="shared" si="1"/>
        <v>6.535008976660682E-2</v>
      </c>
      <c r="T6" s="529">
        <f>J15/$K15</f>
        <v>6.4272890484739678E-2</v>
      </c>
      <c r="U6" s="8"/>
      <c r="V6" s="6"/>
      <c r="Z6" s="2">
        <v>2011</v>
      </c>
      <c r="AA6" s="6">
        <f t="shared" ref="AA6:AA7" si="2">C12-C11</f>
        <v>257</v>
      </c>
      <c r="AB6" s="6">
        <f t="shared" ref="AB6:AB7" si="3">D12-D11</f>
        <v>102</v>
      </c>
      <c r="AC6" s="6">
        <f t="shared" ref="AC6:AC7" si="4">E12-E11</f>
        <v>35</v>
      </c>
      <c r="AD6" s="6">
        <f t="shared" ref="AD6:AD7" si="5">F12-F11</f>
        <v>30</v>
      </c>
      <c r="AE6" s="6">
        <f t="shared" ref="AE6:AE7" si="6">J12-J11</f>
        <v>28</v>
      </c>
    </row>
    <row r="7" spans="2:31">
      <c r="B7" s="2">
        <v>2005</v>
      </c>
      <c r="C7" s="6">
        <v>619</v>
      </c>
      <c r="D7" s="6">
        <v>589</v>
      </c>
      <c r="E7" s="6">
        <v>71</v>
      </c>
      <c r="F7" s="6">
        <v>285</v>
      </c>
      <c r="G7" s="6"/>
      <c r="H7" s="6"/>
      <c r="I7" s="6">
        <v>1564</v>
      </c>
      <c r="K7" s="6">
        <f t="shared" si="0"/>
        <v>1564</v>
      </c>
      <c r="O7" s="9">
        <v>2015</v>
      </c>
      <c r="P7" s="529">
        <f t="shared" si="1"/>
        <v>0.44790683034309098</v>
      </c>
      <c r="Q7" s="529">
        <f t="shared" si="1"/>
        <v>0.30484734025810512</v>
      </c>
      <c r="R7" s="529">
        <f t="shared" si="1"/>
        <v>0.12165564998426188</v>
      </c>
      <c r="S7" s="529">
        <f t="shared" si="1"/>
        <v>6.499842618822789E-2</v>
      </c>
      <c r="T7" s="529">
        <f t="shared" ref="T7:T13" si="7">J16/$K16</f>
        <v>6.0591753226314132E-2</v>
      </c>
      <c r="U7" s="8"/>
      <c r="V7" s="8"/>
      <c r="Z7" s="2">
        <v>2012</v>
      </c>
      <c r="AA7" s="6">
        <f t="shared" si="2"/>
        <v>71</v>
      </c>
      <c r="AB7" s="6">
        <f t="shared" si="3"/>
        <v>107</v>
      </c>
      <c r="AC7" s="6">
        <f t="shared" si="4"/>
        <v>69</v>
      </c>
      <c r="AD7" s="6">
        <f t="shared" si="5"/>
        <v>24</v>
      </c>
      <c r="AE7" s="6">
        <f t="shared" si="6"/>
        <v>11</v>
      </c>
    </row>
    <row r="8" spans="2:31">
      <c r="B8" s="2">
        <v>2007</v>
      </c>
      <c r="C8" s="6">
        <v>781</v>
      </c>
      <c r="D8" s="6">
        <v>858</v>
      </c>
      <c r="E8" s="6">
        <v>115</v>
      </c>
      <c r="F8" s="6">
        <v>315</v>
      </c>
      <c r="G8" s="6"/>
      <c r="H8" s="6"/>
      <c r="I8" s="6">
        <v>2069</v>
      </c>
      <c r="K8" s="6">
        <f t="shared" si="0"/>
        <v>2069</v>
      </c>
      <c r="O8" s="9">
        <v>2016</v>
      </c>
      <c r="P8" s="529">
        <f t="shared" si="1"/>
        <v>0.45543139293139295</v>
      </c>
      <c r="Q8" s="529">
        <f t="shared" si="1"/>
        <v>0.31405925155925157</v>
      </c>
      <c r="R8" s="529">
        <f t="shared" si="1"/>
        <v>0.11330561330561331</v>
      </c>
      <c r="S8" s="529">
        <f t="shared" si="1"/>
        <v>6.3799376299376293E-2</v>
      </c>
      <c r="T8" s="529">
        <f t="shared" si="7"/>
        <v>5.3404365904365904E-2</v>
      </c>
      <c r="U8" s="8"/>
      <c r="V8" s="8"/>
      <c r="Z8" s="2">
        <v>2013</v>
      </c>
      <c r="AA8" s="6">
        <f t="shared" ref="AA8:AD8" si="8">C14-C13</f>
        <v>156</v>
      </c>
      <c r="AB8" s="6">
        <f t="shared" si="8"/>
        <v>120</v>
      </c>
      <c r="AC8" s="6">
        <f t="shared" si="8"/>
        <v>84</v>
      </c>
      <c r="AD8" s="6">
        <f t="shared" si="8"/>
        <v>41</v>
      </c>
      <c r="AE8" s="6">
        <f t="shared" ref="AE8:AE16" si="9">J14-J13</f>
        <v>3</v>
      </c>
    </row>
    <row r="9" spans="2:31">
      <c r="B9" s="2">
        <v>2008</v>
      </c>
      <c r="C9" s="6">
        <v>1083</v>
      </c>
      <c r="D9" s="6">
        <v>1026</v>
      </c>
      <c r="E9" s="6">
        <v>120</v>
      </c>
      <c r="F9" s="6">
        <v>333</v>
      </c>
      <c r="G9" s="6"/>
      <c r="H9" s="6"/>
      <c r="I9" s="6">
        <v>2562</v>
      </c>
      <c r="K9" s="6">
        <f t="shared" si="0"/>
        <v>2562</v>
      </c>
      <c r="O9" s="9">
        <v>2017</v>
      </c>
      <c r="P9" s="529">
        <f t="shared" si="1"/>
        <v>0.47130695602311323</v>
      </c>
      <c r="Q9" s="529">
        <f t="shared" si="1"/>
        <v>0.30490494464293594</v>
      </c>
      <c r="R9" s="529">
        <f t="shared" si="1"/>
        <v>0.11093467425345155</v>
      </c>
      <c r="S9" s="529">
        <f t="shared" si="1"/>
        <v>6.2524811433108382E-2</v>
      </c>
      <c r="T9" s="529">
        <f t="shared" si="7"/>
        <v>5.0328613647390941E-2</v>
      </c>
      <c r="U9" s="8"/>
      <c r="V9" s="8"/>
      <c r="Z9" s="2">
        <v>2014</v>
      </c>
      <c r="AA9" s="6">
        <f t="shared" ref="AA9:AD9" si="10">C15-C14</f>
        <v>236</v>
      </c>
      <c r="AB9" s="6">
        <f t="shared" si="10"/>
        <v>171</v>
      </c>
      <c r="AC9" s="6">
        <f t="shared" si="10"/>
        <v>66</v>
      </c>
      <c r="AD9" s="6">
        <f t="shared" si="10"/>
        <v>36</v>
      </c>
      <c r="AE9" s="6">
        <f t="shared" si="9"/>
        <v>186</v>
      </c>
    </row>
    <row r="10" spans="2:31">
      <c r="B10" s="2">
        <v>2009</v>
      </c>
      <c r="C10" s="6">
        <v>1391</v>
      </c>
      <c r="D10" s="6">
        <v>1169</v>
      </c>
      <c r="E10" s="6">
        <v>138</v>
      </c>
      <c r="F10" s="6">
        <v>359</v>
      </c>
      <c r="G10" s="6">
        <v>92</v>
      </c>
      <c r="H10" s="6"/>
      <c r="I10" s="6">
        <v>3057</v>
      </c>
      <c r="J10" s="6">
        <f t="shared" ref="J10:J14" si="11">G10+H10</f>
        <v>92</v>
      </c>
      <c r="K10" s="6">
        <f t="shared" si="0"/>
        <v>3149</v>
      </c>
      <c r="O10" s="9">
        <v>2018</v>
      </c>
      <c r="P10" s="529">
        <f t="shared" si="1"/>
        <v>0.49856565331414565</v>
      </c>
      <c r="Q10" s="529">
        <f t="shared" si="1"/>
        <v>0.28128343258570576</v>
      </c>
      <c r="R10" s="529">
        <f t="shared" si="1"/>
        <v>0.10707895060734879</v>
      </c>
      <c r="S10" s="529">
        <f t="shared" si="1"/>
        <v>6.1728979483635198E-2</v>
      </c>
      <c r="T10" s="529">
        <f t="shared" si="7"/>
        <v>5.2053056625924278E-2</v>
      </c>
      <c r="U10" s="8"/>
      <c r="V10" s="8"/>
      <c r="Z10" s="2">
        <v>2015</v>
      </c>
      <c r="AA10" s="6">
        <f t="shared" ref="AA10:AD10" si="12">C16-C15</f>
        <v>295</v>
      </c>
      <c r="AB10" s="6">
        <f t="shared" si="12"/>
        <v>283</v>
      </c>
      <c r="AC10" s="6">
        <f t="shared" si="12"/>
        <v>130</v>
      </c>
      <c r="AD10" s="6">
        <f t="shared" si="12"/>
        <v>49</v>
      </c>
      <c r="AE10" s="6">
        <f t="shared" si="9"/>
        <v>27</v>
      </c>
    </row>
    <row r="11" spans="2:31">
      <c r="B11" s="2">
        <v>2010</v>
      </c>
      <c r="C11" s="6">
        <v>1831</v>
      </c>
      <c r="D11" s="6">
        <v>1154</v>
      </c>
      <c r="E11" s="6">
        <v>389</v>
      </c>
      <c r="F11" s="6">
        <v>233</v>
      </c>
      <c r="G11" s="6">
        <v>130</v>
      </c>
      <c r="H11" s="6"/>
      <c r="I11" s="6">
        <v>3607</v>
      </c>
      <c r="J11" s="6">
        <f t="shared" si="11"/>
        <v>130</v>
      </c>
      <c r="K11" s="6">
        <f t="shared" si="0"/>
        <v>3737</v>
      </c>
      <c r="O11" s="9">
        <v>2019</v>
      </c>
      <c r="P11" s="529">
        <f t="shared" si="1"/>
        <v>0.51478832880671765</v>
      </c>
      <c r="Q11" s="529">
        <f t="shared" si="1"/>
        <v>0.26553376689175162</v>
      </c>
      <c r="R11" s="529">
        <f t="shared" si="1"/>
        <v>0.10199420260965623</v>
      </c>
      <c r="S11" s="529">
        <f t="shared" si="1"/>
        <v>6.4618476897648658E-2</v>
      </c>
      <c r="T11" s="529">
        <f t="shared" si="7"/>
        <v>5.3148281962474779E-2</v>
      </c>
      <c r="U11" s="8"/>
      <c r="V11" s="8"/>
      <c r="Z11" s="2">
        <v>2016</v>
      </c>
      <c r="AA11" s="6">
        <f t="shared" ref="AA11:AD16" si="13">C17-C16</f>
        <v>659</v>
      </c>
      <c r="AB11" s="6">
        <f t="shared" si="13"/>
        <v>480</v>
      </c>
      <c r="AC11" s="6">
        <f t="shared" si="13"/>
        <v>99</v>
      </c>
      <c r="AD11" s="6">
        <f t="shared" si="13"/>
        <v>78</v>
      </c>
      <c r="AE11" s="6">
        <f t="shared" si="9"/>
        <v>26</v>
      </c>
    </row>
    <row r="12" spans="2:31">
      <c r="B12" s="2">
        <v>2011</v>
      </c>
      <c r="C12" s="6">
        <v>2088</v>
      </c>
      <c r="D12" s="6">
        <v>1256</v>
      </c>
      <c r="E12" s="6">
        <v>424</v>
      </c>
      <c r="F12" s="6">
        <v>263</v>
      </c>
      <c r="G12" s="6">
        <v>158</v>
      </c>
      <c r="H12" s="6"/>
      <c r="I12" s="6">
        <v>4031</v>
      </c>
      <c r="J12" s="6">
        <f t="shared" si="11"/>
        <v>158</v>
      </c>
      <c r="K12" s="6">
        <f t="shared" si="0"/>
        <v>4189</v>
      </c>
      <c r="O12" s="9">
        <v>2020</v>
      </c>
      <c r="P12" s="529">
        <f t="shared" si="1"/>
        <v>0.51994601079784042</v>
      </c>
      <c r="Q12" s="529">
        <f t="shared" si="1"/>
        <v>0.27114577084583086</v>
      </c>
      <c r="R12" s="529">
        <f t="shared" si="1"/>
        <v>0.10280443911217757</v>
      </c>
      <c r="S12" s="529">
        <f t="shared" si="1"/>
        <v>6.8011397720455904E-2</v>
      </c>
      <c r="T12" s="529">
        <f t="shared" si="7"/>
        <v>3.7867426514697058E-2</v>
      </c>
      <c r="U12" s="8"/>
      <c r="V12" s="8"/>
      <c r="Z12" s="2">
        <v>2017</v>
      </c>
      <c r="AA12" s="6">
        <f t="shared" si="13"/>
        <v>769</v>
      </c>
      <c r="AB12" s="6">
        <f t="shared" si="13"/>
        <v>348</v>
      </c>
      <c r="AC12" s="6">
        <f t="shared" si="13"/>
        <v>134</v>
      </c>
      <c r="AD12" s="6">
        <f t="shared" si="13"/>
        <v>76</v>
      </c>
      <c r="AE12" s="6">
        <f t="shared" si="9"/>
        <v>45.399999999999977</v>
      </c>
    </row>
    <row r="13" spans="2:31">
      <c r="B13" s="2">
        <v>2012</v>
      </c>
      <c r="C13" s="6">
        <v>2159</v>
      </c>
      <c r="D13" s="6">
        <v>1363</v>
      </c>
      <c r="E13" s="6">
        <v>493</v>
      </c>
      <c r="F13" s="6">
        <v>287</v>
      </c>
      <c r="G13" s="6">
        <v>169</v>
      </c>
      <c r="H13" s="6"/>
      <c r="I13" s="6">
        <v>4302</v>
      </c>
      <c r="J13" s="6">
        <f t="shared" si="11"/>
        <v>169</v>
      </c>
      <c r="K13" s="6">
        <f t="shared" si="0"/>
        <v>4471</v>
      </c>
      <c r="O13" s="9">
        <v>2021</v>
      </c>
      <c r="P13" s="529">
        <f t="shared" si="1"/>
        <v>0.50256255652698223</v>
      </c>
      <c r="Q13" s="529">
        <f t="shared" si="1"/>
        <v>0.26771178776002413</v>
      </c>
      <c r="R13" s="529">
        <f t="shared" si="1"/>
        <v>0.11154657823334338</v>
      </c>
      <c r="S13" s="529">
        <f t="shared" si="1"/>
        <v>7.2279167922821824E-2</v>
      </c>
      <c r="T13" s="529">
        <f t="shared" si="7"/>
        <v>4.5899909556828461E-2</v>
      </c>
      <c r="U13" s="8"/>
      <c r="V13" s="8"/>
      <c r="Z13" s="2">
        <v>2018</v>
      </c>
      <c r="AA13" s="6">
        <f t="shared" si="13"/>
        <v>992</v>
      </c>
      <c r="AB13" s="6">
        <f t="shared" si="13"/>
        <v>206</v>
      </c>
      <c r="AC13" s="6">
        <f t="shared" si="13"/>
        <v>125</v>
      </c>
      <c r="AD13" s="6">
        <f t="shared" si="13"/>
        <v>85</v>
      </c>
      <c r="AE13" s="6">
        <f t="shared" si="9"/>
        <v>93.399999999999977</v>
      </c>
    </row>
    <row r="14" spans="2:31">
      <c r="B14" s="2">
        <v>2013</v>
      </c>
      <c r="C14" s="6">
        <v>2315</v>
      </c>
      <c r="D14" s="6">
        <v>1483</v>
      </c>
      <c r="E14" s="6">
        <v>577</v>
      </c>
      <c r="F14" s="6">
        <v>328</v>
      </c>
      <c r="G14" s="6">
        <v>172</v>
      </c>
      <c r="H14" s="6"/>
      <c r="I14" s="6">
        <v>4703.9558362120169</v>
      </c>
      <c r="J14" s="6">
        <f t="shared" si="11"/>
        <v>172</v>
      </c>
      <c r="K14" s="6">
        <f t="shared" si="0"/>
        <v>4875.9558362120169</v>
      </c>
      <c r="P14" s="8"/>
      <c r="V14" s="8"/>
      <c r="Z14" s="2">
        <v>2019</v>
      </c>
      <c r="AA14" s="6">
        <f t="shared" si="13"/>
        <v>932</v>
      </c>
      <c r="AB14" s="6">
        <f t="shared" si="13"/>
        <v>226</v>
      </c>
      <c r="AC14" s="6">
        <f t="shared" si="13"/>
        <v>97</v>
      </c>
      <c r="AD14" s="6">
        <f t="shared" si="13"/>
        <v>126</v>
      </c>
      <c r="AE14" s="6">
        <f t="shared" si="9"/>
        <v>90.100000000000136</v>
      </c>
    </row>
    <row r="15" spans="2:31">
      <c r="B15" s="2">
        <v>2014</v>
      </c>
      <c r="C15" s="6">
        <v>2551</v>
      </c>
      <c r="D15" s="6">
        <v>1654</v>
      </c>
      <c r="E15" s="6">
        <v>643</v>
      </c>
      <c r="F15" s="6">
        <v>364</v>
      </c>
      <c r="G15" s="6">
        <v>206</v>
      </c>
      <c r="H15" s="6">
        <v>152</v>
      </c>
      <c r="I15" s="6">
        <v>5212</v>
      </c>
      <c r="J15" s="6">
        <f>G15+H15</f>
        <v>358</v>
      </c>
      <c r="K15" s="6">
        <f>I15+J15</f>
        <v>5570</v>
      </c>
      <c r="O15" s="4"/>
      <c r="P15" s="4"/>
      <c r="Q15" s="4"/>
      <c r="R15" s="4"/>
      <c r="S15" s="4"/>
      <c r="T15" s="4"/>
      <c r="U15" s="4"/>
      <c r="V15" s="10"/>
      <c r="W15" s="4"/>
      <c r="Z15" s="2">
        <v>2020</v>
      </c>
      <c r="AA15" s="6">
        <f t="shared" si="13"/>
        <v>736</v>
      </c>
      <c r="AB15" s="6">
        <f t="shared" si="13"/>
        <v>419</v>
      </c>
      <c r="AC15" s="6">
        <f t="shared" si="13"/>
        <v>143</v>
      </c>
      <c r="AD15" s="6">
        <f t="shared" si="13"/>
        <v>129</v>
      </c>
      <c r="AE15" s="6">
        <f t="shared" si="9"/>
        <v>-134.90000000000009</v>
      </c>
    </row>
    <row r="16" spans="2:31">
      <c r="B16" s="2">
        <v>2015</v>
      </c>
      <c r="C16" s="6">
        <v>2846</v>
      </c>
      <c r="D16" s="6">
        <v>1937</v>
      </c>
      <c r="E16" s="6">
        <v>773</v>
      </c>
      <c r="F16" s="6">
        <v>413</v>
      </c>
      <c r="G16" s="6">
        <v>219</v>
      </c>
      <c r="H16" s="6">
        <v>166</v>
      </c>
      <c r="I16" s="6">
        <v>5969</v>
      </c>
      <c r="J16" s="6">
        <f t="shared" ref="J16:J22" si="14">G16+H16</f>
        <v>385</v>
      </c>
      <c r="K16" s="6">
        <f t="shared" ref="K16:K20" si="15">I16+J16</f>
        <v>6354</v>
      </c>
      <c r="L16" s="86"/>
      <c r="M16" s="86"/>
      <c r="N16" s="86"/>
      <c r="V16" s="8"/>
      <c r="Z16" s="2">
        <v>2021</v>
      </c>
      <c r="AA16" s="6">
        <f t="shared" si="13"/>
        <v>-266</v>
      </c>
      <c r="AB16" s="6">
        <f t="shared" si="13"/>
        <v>-64</v>
      </c>
      <c r="AC16" s="6">
        <f t="shared" si="13"/>
        <v>109</v>
      </c>
      <c r="AD16" s="6">
        <f t="shared" si="13"/>
        <v>52</v>
      </c>
      <c r="AE16" s="6">
        <f t="shared" si="9"/>
        <v>104</v>
      </c>
    </row>
    <row r="17" spans="2:31">
      <c r="B17" s="2">
        <v>2016</v>
      </c>
      <c r="C17" s="6">
        <v>3505</v>
      </c>
      <c r="D17" s="6">
        <v>2417</v>
      </c>
      <c r="E17" s="6">
        <v>872</v>
      </c>
      <c r="F17" s="6">
        <v>491</v>
      </c>
      <c r="G17" s="6">
        <v>229</v>
      </c>
      <c r="H17" s="6">
        <v>182</v>
      </c>
      <c r="I17" s="6">
        <v>7285</v>
      </c>
      <c r="J17" s="6">
        <f t="shared" si="14"/>
        <v>411</v>
      </c>
      <c r="K17" s="6">
        <f t="shared" si="15"/>
        <v>7696</v>
      </c>
      <c r="L17" s="86"/>
      <c r="M17" s="86"/>
      <c r="N17" s="86"/>
      <c r="V17" s="8"/>
    </row>
    <row r="18" spans="2:31">
      <c r="B18" s="2">
        <v>2017</v>
      </c>
      <c r="C18" s="6">
        <v>4274</v>
      </c>
      <c r="D18" s="6">
        <v>2765</v>
      </c>
      <c r="E18" s="6">
        <v>1006</v>
      </c>
      <c r="F18" s="6">
        <v>567</v>
      </c>
      <c r="G18" s="6">
        <v>249.7</v>
      </c>
      <c r="H18" s="6">
        <v>206.7</v>
      </c>
      <c r="I18" s="6">
        <v>8612</v>
      </c>
      <c r="J18" s="6">
        <f t="shared" si="14"/>
        <v>456.4</v>
      </c>
      <c r="K18" s="6">
        <f t="shared" si="15"/>
        <v>9068.4</v>
      </c>
      <c r="L18" s="86"/>
      <c r="M18" s="86"/>
      <c r="N18" s="86"/>
      <c r="V18" s="8"/>
      <c r="AE18" s="7" t="s">
        <v>50</v>
      </c>
    </row>
    <row r="19" spans="2:31">
      <c r="B19" s="2">
        <v>2018</v>
      </c>
      <c r="C19" s="6">
        <v>5266</v>
      </c>
      <c r="D19" s="6">
        <v>2971</v>
      </c>
      <c r="E19" s="6">
        <v>1131</v>
      </c>
      <c r="F19" s="6">
        <v>652</v>
      </c>
      <c r="G19" s="6">
        <v>320.3</v>
      </c>
      <c r="H19" s="6">
        <v>229.5</v>
      </c>
      <c r="I19" s="6">
        <v>10012.5</v>
      </c>
      <c r="J19" s="6">
        <f t="shared" si="14"/>
        <v>549.79999999999995</v>
      </c>
      <c r="K19" s="6">
        <f t="shared" si="15"/>
        <v>10562.3</v>
      </c>
      <c r="L19" s="86"/>
      <c r="M19" s="86"/>
      <c r="N19" s="86"/>
      <c r="V19" s="8"/>
    </row>
    <row r="20" spans="2:31">
      <c r="B20" s="2">
        <v>2019</v>
      </c>
      <c r="C20" s="6">
        <v>6198</v>
      </c>
      <c r="D20" s="6">
        <v>3197</v>
      </c>
      <c r="E20" s="6">
        <v>1228</v>
      </c>
      <c r="F20" s="6">
        <v>778</v>
      </c>
      <c r="G20" s="6">
        <v>388.6</v>
      </c>
      <c r="H20" s="6">
        <v>251.3</v>
      </c>
      <c r="I20" s="6">
        <v>11400</v>
      </c>
      <c r="J20" s="6">
        <f t="shared" si="14"/>
        <v>639.90000000000009</v>
      </c>
      <c r="K20" s="6">
        <f t="shared" si="15"/>
        <v>12039.9</v>
      </c>
      <c r="L20" s="86">
        <f t="shared" ref="L20:M21" si="16">I20/I19-1</f>
        <v>0.13857677902621712</v>
      </c>
      <c r="M20" s="86">
        <f t="shared" si="16"/>
        <v>0.16387777373590429</v>
      </c>
      <c r="N20" s="86">
        <f>K20/K19-1</f>
        <v>0.13989377313653284</v>
      </c>
      <c r="O20" s="86"/>
      <c r="V20" s="8"/>
    </row>
    <row r="21" spans="2:31">
      <c r="B21" s="2">
        <v>2020</v>
      </c>
      <c r="C21" s="6">
        <v>6934</v>
      </c>
      <c r="D21" s="6">
        <v>3616</v>
      </c>
      <c r="E21" s="6">
        <v>1371</v>
      </c>
      <c r="F21" s="6">
        <v>907</v>
      </c>
      <c r="G21" s="6">
        <v>290</v>
      </c>
      <c r="H21" s="6">
        <v>215</v>
      </c>
      <c r="I21" s="6">
        <v>12831</v>
      </c>
      <c r="J21" s="6">
        <f t="shared" si="14"/>
        <v>505</v>
      </c>
      <c r="K21" s="6">
        <f>I21+J21</f>
        <v>13336</v>
      </c>
      <c r="L21" s="86">
        <f t="shared" si="16"/>
        <v>0.12552631578947371</v>
      </c>
      <c r="M21" s="86">
        <f t="shared" si="16"/>
        <v>-0.21081418971714339</v>
      </c>
      <c r="N21" s="86">
        <f>K21/K20-1</f>
        <v>0.10765039576740665</v>
      </c>
      <c r="O21" s="86"/>
      <c r="V21" s="8"/>
    </row>
    <row r="22" spans="2:31">
      <c r="B22" s="2">
        <v>2021</v>
      </c>
      <c r="C22" s="6">
        <v>6668</v>
      </c>
      <c r="D22" s="6">
        <v>3552</v>
      </c>
      <c r="E22" s="6">
        <v>1480</v>
      </c>
      <c r="F22" s="6">
        <v>959</v>
      </c>
      <c r="G22" s="6">
        <v>377</v>
      </c>
      <c r="H22" s="6">
        <v>232</v>
      </c>
      <c r="I22" s="6">
        <v>12659</v>
      </c>
      <c r="J22" s="6">
        <f t="shared" si="14"/>
        <v>609</v>
      </c>
      <c r="K22" s="6">
        <f>I22+J22</f>
        <v>13268</v>
      </c>
      <c r="L22" s="86">
        <f>J22/J20-1</f>
        <v>-4.8288795124238337E-2</v>
      </c>
      <c r="M22" s="86">
        <f>G22/G20-1</f>
        <v>-2.9850746268656803E-2</v>
      </c>
      <c r="N22" s="86">
        <f>H22/H20-1</f>
        <v>-7.6800636689216106E-2</v>
      </c>
      <c r="O22" s="86"/>
      <c r="V22" s="8"/>
    </row>
    <row r="24" spans="2:31">
      <c r="J24" s="7" t="s">
        <v>50</v>
      </c>
    </row>
    <row r="63" spans="1:1">
      <c r="A63" s="117"/>
    </row>
    <row r="70" ht="44.25" customHeight="1"/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8203-3352-0243-BDFE-DC9A76207DD9}">
  <sheetPr codeName="Feuil4"/>
  <dimension ref="B3:O20"/>
  <sheetViews>
    <sheetView topLeftCell="A13" zoomScale="70" zoomScaleNormal="70" workbookViewId="0">
      <selection activeCell="B2" sqref="B2:V22"/>
    </sheetView>
  </sheetViews>
  <sheetFormatPr baseColWidth="10" defaultColWidth="11" defaultRowHeight="15.5"/>
  <sheetData>
    <row r="3" spans="2:15">
      <c r="C3" s="4" t="s">
        <v>51</v>
      </c>
    </row>
    <row r="5" spans="2:15">
      <c r="B5" s="135" t="s">
        <v>37</v>
      </c>
    </row>
    <row r="6" spans="2:15">
      <c r="B6" s="3" t="s">
        <v>34</v>
      </c>
      <c r="C6" s="3" t="s">
        <v>52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58</v>
      </c>
      <c r="J6" s="3" t="s">
        <v>59</v>
      </c>
    </row>
    <row r="7" spans="2:15">
      <c r="B7" s="2">
        <v>2010</v>
      </c>
      <c r="C7" s="25">
        <v>568</v>
      </c>
      <c r="D7" s="25">
        <v>191</v>
      </c>
      <c r="E7" s="25">
        <v>433</v>
      </c>
      <c r="F7" s="25">
        <v>260</v>
      </c>
      <c r="G7" s="25">
        <v>726</v>
      </c>
      <c r="H7" s="25">
        <v>399</v>
      </c>
      <c r="I7" s="25">
        <v>848</v>
      </c>
      <c r="J7" s="25">
        <v>186</v>
      </c>
    </row>
    <row r="8" spans="2:15">
      <c r="B8" s="2">
        <v>2011</v>
      </c>
      <c r="C8" s="25">
        <v>597</v>
      </c>
      <c r="D8" s="25">
        <v>229</v>
      </c>
      <c r="E8" s="25">
        <v>434</v>
      </c>
      <c r="F8" s="25">
        <v>306</v>
      </c>
      <c r="G8" s="25">
        <v>808</v>
      </c>
      <c r="H8" s="25">
        <v>446</v>
      </c>
      <c r="I8" s="25">
        <v>1008</v>
      </c>
      <c r="J8" s="25">
        <v>203</v>
      </c>
    </row>
    <row r="9" spans="2:15">
      <c r="B9" s="2">
        <v>2012</v>
      </c>
      <c r="C9" s="25">
        <v>661</v>
      </c>
      <c r="D9" s="25">
        <v>242</v>
      </c>
      <c r="E9" s="25">
        <v>443</v>
      </c>
      <c r="F9" s="25">
        <v>432</v>
      </c>
      <c r="G9" s="25">
        <v>822</v>
      </c>
      <c r="H9" s="25">
        <v>467</v>
      </c>
      <c r="I9" s="25">
        <v>1079</v>
      </c>
      <c r="J9" s="25">
        <v>217</v>
      </c>
    </row>
    <row r="10" spans="2:15">
      <c r="B10" s="2">
        <v>2013</v>
      </c>
      <c r="C10" s="25">
        <v>721.67307414400011</v>
      </c>
      <c r="D10" s="25">
        <v>284.18766604000001</v>
      </c>
      <c r="E10" s="25">
        <v>453.89395843199998</v>
      </c>
      <c r="F10" s="25">
        <v>455.01867599999997</v>
      </c>
      <c r="G10" s="25">
        <v>859.36541256200007</v>
      </c>
      <c r="H10" s="25">
        <v>499.13709381881677</v>
      </c>
      <c r="I10" s="25">
        <v>1197.5526297152001</v>
      </c>
      <c r="J10" s="25">
        <v>233.12732550000001</v>
      </c>
    </row>
    <row r="11" spans="2:15">
      <c r="B11" s="2">
        <v>2014</v>
      </c>
      <c r="C11" s="25">
        <v>784</v>
      </c>
      <c r="D11" s="25">
        <v>303</v>
      </c>
      <c r="E11" s="25">
        <v>487</v>
      </c>
      <c r="F11" s="25">
        <v>520</v>
      </c>
      <c r="G11" s="25">
        <v>922</v>
      </c>
      <c r="H11" s="25">
        <v>553</v>
      </c>
      <c r="I11" s="25">
        <v>1382</v>
      </c>
      <c r="J11" s="25">
        <v>260</v>
      </c>
    </row>
    <row r="12" spans="2:15">
      <c r="B12" s="2">
        <v>2015</v>
      </c>
      <c r="C12" s="25">
        <v>975</v>
      </c>
      <c r="D12" s="25">
        <v>343</v>
      </c>
      <c r="E12" s="25">
        <v>533</v>
      </c>
      <c r="F12" s="25">
        <v>611</v>
      </c>
      <c r="G12" s="25">
        <v>999</v>
      </c>
      <c r="H12" s="25">
        <v>603</v>
      </c>
      <c r="I12" s="25">
        <v>1609</v>
      </c>
      <c r="J12" s="25">
        <v>294</v>
      </c>
      <c r="M12" s="2"/>
      <c r="N12" s="2"/>
      <c r="O12" s="2"/>
    </row>
    <row r="13" spans="2:15">
      <c r="B13" s="2">
        <v>2016</v>
      </c>
      <c r="C13" s="25">
        <v>1299</v>
      </c>
      <c r="D13" s="25">
        <v>445</v>
      </c>
      <c r="E13" s="25">
        <v>608</v>
      </c>
      <c r="F13" s="25">
        <v>721</v>
      </c>
      <c r="G13" s="25">
        <v>1145</v>
      </c>
      <c r="H13" s="25">
        <v>688</v>
      </c>
      <c r="I13" s="25">
        <v>2012</v>
      </c>
      <c r="J13" s="25">
        <v>360</v>
      </c>
      <c r="M13" s="25"/>
      <c r="N13" s="25"/>
      <c r="O13" s="25"/>
    </row>
    <row r="14" spans="2:15">
      <c r="B14" s="2">
        <v>2017</v>
      </c>
      <c r="C14" s="25">
        <v>1505</v>
      </c>
      <c r="D14" s="25">
        <v>539</v>
      </c>
      <c r="E14" s="25">
        <v>709</v>
      </c>
      <c r="F14" s="25">
        <v>884</v>
      </c>
      <c r="G14" s="25">
        <v>1288</v>
      </c>
      <c r="H14" s="25">
        <v>799</v>
      </c>
      <c r="I14" s="25">
        <v>2445</v>
      </c>
      <c r="J14" s="25">
        <v>434</v>
      </c>
      <c r="M14" s="25"/>
      <c r="N14" s="25"/>
      <c r="O14" s="25"/>
    </row>
    <row r="15" spans="2:15">
      <c r="B15" s="2">
        <v>2018</v>
      </c>
      <c r="C15" s="25">
        <v>1703</v>
      </c>
      <c r="D15" s="25">
        <v>654</v>
      </c>
      <c r="E15" s="25">
        <v>794</v>
      </c>
      <c r="F15" s="25">
        <v>981</v>
      </c>
      <c r="G15" s="25">
        <v>1541</v>
      </c>
      <c r="H15" s="25">
        <v>955</v>
      </c>
      <c r="I15" s="25">
        <v>2855</v>
      </c>
      <c r="J15" s="25">
        <v>481</v>
      </c>
      <c r="M15" s="25"/>
      <c r="N15" s="25"/>
      <c r="O15" s="25"/>
    </row>
    <row r="16" spans="2:15">
      <c r="B16" s="2">
        <v>2019</v>
      </c>
      <c r="C16" s="25">
        <v>1865</v>
      </c>
      <c r="D16" s="25">
        <v>751</v>
      </c>
      <c r="E16" s="25">
        <v>914</v>
      </c>
      <c r="F16" s="25">
        <v>1036</v>
      </c>
      <c r="G16" s="25">
        <v>1791</v>
      </c>
      <c r="H16" s="25">
        <v>1078</v>
      </c>
      <c r="I16" s="25">
        <v>3324</v>
      </c>
      <c r="J16" s="25">
        <v>534</v>
      </c>
      <c r="M16" s="25"/>
      <c r="N16" s="25"/>
      <c r="O16" s="25"/>
    </row>
    <row r="17" spans="2:15">
      <c r="B17" s="2">
        <v>2020</v>
      </c>
      <c r="C17" s="25">
        <v>2095</v>
      </c>
      <c r="D17" s="25">
        <v>840</v>
      </c>
      <c r="E17" s="25">
        <v>960</v>
      </c>
      <c r="F17" s="25">
        <v>1178</v>
      </c>
      <c r="G17" s="25">
        <v>1963</v>
      </c>
      <c r="H17" s="25">
        <v>1181</v>
      </c>
      <c r="I17" s="25">
        <v>4050</v>
      </c>
      <c r="J17" s="25">
        <v>562</v>
      </c>
      <c r="M17" s="25"/>
      <c r="N17" s="25"/>
      <c r="O17" s="25"/>
    </row>
    <row r="18" spans="2:15">
      <c r="B18" s="2">
        <v>2021</v>
      </c>
      <c r="C18" s="25">
        <v>2015</v>
      </c>
      <c r="D18" s="25">
        <v>848</v>
      </c>
      <c r="E18" s="25">
        <v>970</v>
      </c>
      <c r="F18" s="25">
        <v>1296</v>
      </c>
      <c r="G18" s="25">
        <v>1867</v>
      </c>
      <c r="H18" s="25">
        <v>1149</v>
      </c>
      <c r="I18" s="25">
        <v>3956</v>
      </c>
      <c r="J18" s="25">
        <v>552</v>
      </c>
      <c r="M18" s="25"/>
      <c r="N18" s="25"/>
      <c r="O18" s="25"/>
    </row>
    <row r="19" spans="2:15">
      <c r="M19" s="25"/>
      <c r="N19" s="25"/>
      <c r="O19" s="25"/>
    </row>
    <row r="20" spans="2:15">
      <c r="M20" s="25"/>
      <c r="N20" s="25"/>
      <c r="O20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D9B5-B180-7545-9249-9F2988F6C6E3}">
  <sheetPr codeName="Feuil5"/>
  <dimension ref="A1:BB169"/>
  <sheetViews>
    <sheetView showGridLines="0" topLeftCell="B6" zoomScale="55" zoomScaleNormal="55" workbookViewId="0">
      <selection activeCell="B2" sqref="B2:AC22"/>
    </sheetView>
  </sheetViews>
  <sheetFormatPr baseColWidth="10" defaultColWidth="4.58203125" defaultRowHeight="14"/>
  <cols>
    <col min="1" max="1" width="0.5" style="12" customWidth="1"/>
    <col min="2" max="23" width="6" style="12" customWidth="1"/>
    <col min="24" max="24" width="25.5" style="12" bestFit="1" customWidth="1"/>
    <col min="25" max="32" width="6" style="12" customWidth="1"/>
    <col min="33" max="33" width="3.33203125" style="13" customWidth="1"/>
    <col min="34" max="34" width="5.58203125" style="12" customWidth="1"/>
    <col min="35" max="35" width="4.08203125" style="12" customWidth="1"/>
    <col min="36" max="36" width="5.08203125" style="12" bestFit="1" customWidth="1"/>
    <col min="37" max="37" width="4.58203125" style="12"/>
    <col min="38" max="38" width="7.5" style="12" customWidth="1"/>
    <col min="39" max="256" width="4.58203125" style="12"/>
    <col min="257" max="257" width="1.58203125" style="12" customWidth="1"/>
    <col min="258" max="287" width="4.58203125" style="12"/>
    <col min="288" max="288" width="7.75" style="12" customWidth="1"/>
    <col min="289" max="289" width="7.25" style="12" customWidth="1"/>
    <col min="290" max="290" width="5.58203125" style="12" customWidth="1"/>
    <col min="291" max="291" width="4.08203125" style="12" customWidth="1"/>
    <col min="292" max="512" width="4.58203125" style="12"/>
    <col min="513" max="513" width="1.58203125" style="12" customWidth="1"/>
    <col min="514" max="543" width="4.58203125" style="12"/>
    <col min="544" max="544" width="7.75" style="12" customWidth="1"/>
    <col min="545" max="545" width="7.25" style="12" customWidth="1"/>
    <col min="546" max="546" width="5.58203125" style="12" customWidth="1"/>
    <col min="547" max="547" width="4.08203125" style="12" customWidth="1"/>
    <col min="548" max="768" width="4.58203125" style="12"/>
    <col min="769" max="769" width="1.58203125" style="12" customWidth="1"/>
    <col min="770" max="799" width="4.58203125" style="12"/>
    <col min="800" max="800" width="7.75" style="12" customWidth="1"/>
    <col min="801" max="801" width="7.25" style="12" customWidth="1"/>
    <col min="802" max="802" width="5.58203125" style="12" customWidth="1"/>
    <col min="803" max="803" width="4.08203125" style="12" customWidth="1"/>
    <col min="804" max="1024" width="4.58203125" style="12"/>
    <col min="1025" max="1025" width="1.58203125" style="12" customWidth="1"/>
    <col min="1026" max="1055" width="4.58203125" style="12"/>
    <col min="1056" max="1056" width="7.75" style="12" customWidth="1"/>
    <col min="1057" max="1057" width="7.25" style="12" customWidth="1"/>
    <col min="1058" max="1058" width="5.58203125" style="12" customWidth="1"/>
    <col min="1059" max="1059" width="4.08203125" style="12" customWidth="1"/>
    <col min="1060" max="1280" width="4.58203125" style="12"/>
    <col min="1281" max="1281" width="1.58203125" style="12" customWidth="1"/>
    <col min="1282" max="1311" width="4.58203125" style="12"/>
    <col min="1312" max="1312" width="7.75" style="12" customWidth="1"/>
    <col min="1313" max="1313" width="7.25" style="12" customWidth="1"/>
    <col min="1314" max="1314" width="5.58203125" style="12" customWidth="1"/>
    <col min="1315" max="1315" width="4.08203125" style="12" customWidth="1"/>
    <col min="1316" max="1536" width="4.58203125" style="12"/>
    <col min="1537" max="1537" width="1.58203125" style="12" customWidth="1"/>
    <col min="1538" max="1567" width="4.58203125" style="12"/>
    <col min="1568" max="1568" width="7.75" style="12" customWidth="1"/>
    <col min="1569" max="1569" width="7.25" style="12" customWidth="1"/>
    <col min="1570" max="1570" width="5.58203125" style="12" customWidth="1"/>
    <col min="1571" max="1571" width="4.08203125" style="12" customWidth="1"/>
    <col min="1572" max="1792" width="4.58203125" style="12"/>
    <col min="1793" max="1793" width="1.58203125" style="12" customWidth="1"/>
    <col min="1794" max="1823" width="4.58203125" style="12"/>
    <col min="1824" max="1824" width="7.75" style="12" customWidth="1"/>
    <col min="1825" max="1825" width="7.25" style="12" customWidth="1"/>
    <col min="1826" max="1826" width="5.58203125" style="12" customWidth="1"/>
    <col min="1827" max="1827" width="4.08203125" style="12" customWidth="1"/>
    <col min="1828" max="2048" width="4.58203125" style="12"/>
    <col min="2049" max="2049" width="1.58203125" style="12" customWidth="1"/>
    <col min="2050" max="2079" width="4.58203125" style="12"/>
    <col min="2080" max="2080" width="7.75" style="12" customWidth="1"/>
    <col min="2081" max="2081" width="7.25" style="12" customWidth="1"/>
    <col min="2082" max="2082" width="5.58203125" style="12" customWidth="1"/>
    <col min="2083" max="2083" width="4.08203125" style="12" customWidth="1"/>
    <col min="2084" max="2304" width="4.58203125" style="12"/>
    <col min="2305" max="2305" width="1.58203125" style="12" customWidth="1"/>
    <col min="2306" max="2335" width="4.58203125" style="12"/>
    <col min="2336" max="2336" width="7.75" style="12" customWidth="1"/>
    <col min="2337" max="2337" width="7.25" style="12" customWidth="1"/>
    <col min="2338" max="2338" width="5.58203125" style="12" customWidth="1"/>
    <col min="2339" max="2339" width="4.08203125" style="12" customWidth="1"/>
    <col min="2340" max="2560" width="4.58203125" style="12"/>
    <col min="2561" max="2561" width="1.58203125" style="12" customWidth="1"/>
    <col min="2562" max="2591" width="4.58203125" style="12"/>
    <col min="2592" max="2592" width="7.75" style="12" customWidth="1"/>
    <col min="2593" max="2593" width="7.25" style="12" customWidth="1"/>
    <col min="2594" max="2594" width="5.58203125" style="12" customWidth="1"/>
    <col min="2595" max="2595" width="4.08203125" style="12" customWidth="1"/>
    <col min="2596" max="2816" width="4.58203125" style="12"/>
    <col min="2817" max="2817" width="1.58203125" style="12" customWidth="1"/>
    <col min="2818" max="2847" width="4.58203125" style="12"/>
    <col min="2848" max="2848" width="7.75" style="12" customWidth="1"/>
    <col min="2849" max="2849" width="7.25" style="12" customWidth="1"/>
    <col min="2850" max="2850" width="5.58203125" style="12" customWidth="1"/>
    <col min="2851" max="2851" width="4.08203125" style="12" customWidth="1"/>
    <col min="2852" max="3072" width="4.58203125" style="12"/>
    <col min="3073" max="3073" width="1.58203125" style="12" customWidth="1"/>
    <col min="3074" max="3103" width="4.58203125" style="12"/>
    <col min="3104" max="3104" width="7.75" style="12" customWidth="1"/>
    <col min="3105" max="3105" width="7.25" style="12" customWidth="1"/>
    <col min="3106" max="3106" width="5.58203125" style="12" customWidth="1"/>
    <col min="3107" max="3107" width="4.08203125" style="12" customWidth="1"/>
    <col min="3108" max="3328" width="4.58203125" style="12"/>
    <col min="3329" max="3329" width="1.58203125" style="12" customWidth="1"/>
    <col min="3330" max="3359" width="4.58203125" style="12"/>
    <col min="3360" max="3360" width="7.75" style="12" customWidth="1"/>
    <col min="3361" max="3361" width="7.25" style="12" customWidth="1"/>
    <col min="3362" max="3362" width="5.58203125" style="12" customWidth="1"/>
    <col min="3363" max="3363" width="4.08203125" style="12" customWidth="1"/>
    <col min="3364" max="3584" width="4.58203125" style="12"/>
    <col min="3585" max="3585" width="1.58203125" style="12" customWidth="1"/>
    <col min="3586" max="3615" width="4.58203125" style="12"/>
    <col min="3616" max="3616" width="7.75" style="12" customWidth="1"/>
    <col min="3617" max="3617" width="7.25" style="12" customWidth="1"/>
    <col min="3618" max="3618" width="5.58203125" style="12" customWidth="1"/>
    <col min="3619" max="3619" width="4.08203125" style="12" customWidth="1"/>
    <col min="3620" max="3840" width="4.58203125" style="12"/>
    <col min="3841" max="3841" width="1.58203125" style="12" customWidth="1"/>
    <col min="3842" max="3871" width="4.58203125" style="12"/>
    <col min="3872" max="3872" width="7.75" style="12" customWidth="1"/>
    <col min="3873" max="3873" width="7.25" style="12" customWidth="1"/>
    <col min="3874" max="3874" width="5.58203125" style="12" customWidth="1"/>
    <col min="3875" max="3875" width="4.08203125" style="12" customWidth="1"/>
    <col min="3876" max="4096" width="4.58203125" style="12"/>
    <col min="4097" max="4097" width="1.58203125" style="12" customWidth="1"/>
    <col min="4098" max="4127" width="4.58203125" style="12"/>
    <col min="4128" max="4128" width="7.75" style="12" customWidth="1"/>
    <col min="4129" max="4129" width="7.25" style="12" customWidth="1"/>
    <col min="4130" max="4130" width="5.58203125" style="12" customWidth="1"/>
    <col min="4131" max="4131" width="4.08203125" style="12" customWidth="1"/>
    <col min="4132" max="4352" width="4.58203125" style="12"/>
    <col min="4353" max="4353" width="1.58203125" style="12" customWidth="1"/>
    <col min="4354" max="4383" width="4.58203125" style="12"/>
    <col min="4384" max="4384" width="7.75" style="12" customWidth="1"/>
    <col min="4385" max="4385" width="7.25" style="12" customWidth="1"/>
    <col min="4386" max="4386" width="5.58203125" style="12" customWidth="1"/>
    <col min="4387" max="4387" width="4.08203125" style="12" customWidth="1"/>
    <col min="4388" max="4608" width="4.58203125" style="12"/>
    <col min="4609" max="4609" width="1.58203125" style="12" customWidth="1"/>
    <col min="4610" max="4639" width="4.58203125" style="12"/>
    <col min="4640" max="4640" width="7.75" style="12" customWidth="1"/>
    <col min="4641" max="4641" width="7.25" style="12" customWidth="1"/>
    <col min="4642" max="4642" width="5.58203125" style="12" customWidth="1"/>
    <col min="4643" max="4643" width="4.08203125" style="12" customWidth="1"/>
    <col min="4644" max="4864" width="4.58203125" style="12"/>
    <col min="4865" max="4865" width="1.58203125" style="12" customWidth="1"/>
    <col min="4866" max="4895" width="4.58203125" style="12"/>
    <col min="4896" max="4896" width="7.75" style="12" customWidth="1"/>
    <col min="4897" max="4897" width="7.25" style="12" customWidth="1"/>
    <col min="4898" max="4898" width="5.58203125" style="12" customWidth="1"/>
    <col min="4899" max="4899" width="4.08203125" style="12" customWidth="1"/>
    <col min="4900" max="5120" width="4.58203125" style="12"/>
    <col min="5121" max="5121" width="1.58203125" style="12" customWidth="1"/>
    <col min="5122" max="5151" width="4.58203125" style="12"/>
    <col min="5152" max="5152" width="7.75" style="12" customWidth="1"/>
    <col min="5153" max="5153" width="7.25" style="12" customWidth="1"/>
    <col min="5154" max="5154" width="5.58203125" style="12" customWidth="1"/>
    <col min="5155" max="5155" width="4.08203125" style="12" customWidth="1"/>
    <col min="5156" max="5376" width="4.58203125" style="12"/>
    <col min="5377" max="5377" width="1.58203125" style="12" customWidth="1"/>
    <col min="5378" max="5407" width="4.58203125" style="12"/>
    <col min="5408" max="5408" width="7.75" style="12" customWidth="1"/>
    <col min="5409" max="5409" width="7.25" style="12" customWidth="1"/>
    <col min="5410" max="5410" width="5.58203125" style="12" customWidth="1"/>
    <col min="5411" max="5411" width="4.08203125" style="12" customWidth="1"/>
    <col min="5412" max="5632" width="4.58203125" style="12"/>
    <col min="5633" max="5633" width="1.58203125" style="12" customWidth="1"/>
    <col min="5634" max="5663" width="4.58203125" style="12"/>
    <col min="5664" max="5664" width="7.75" style="12" customWidth="1"/>
    <col min="5665" max="5665" width="7.25" style="12" customWidth="1"/>
    <col min="5666" max="5666" width="5.58203125" style="12" customWidth="1"/>
    <col min="5667" max="5667" width="4.08203125" style="12" customWidth="1"/>
    <col min="5668" max="5888" width="4.58203125" style="12"/>
    <col min="5889" max="5889" width="1.58203125" style="12" customWidth="1"/>
    <col min="5890" max="5919" width="4.58203125" style="12"/>
    <col min="5920" max="5920" width="7.75" style="12" customWidth="1"/>
    <col min="5921" max="5921" width="7.25" style="12" customWidth="1"/>
    <col min="5922" max="5922" width="5.58203125" style="12" customWidth="1"/>
    <col min="5923" max="5923" width="4.08203125" style="12" customWidth="1"/>
    <col min="5924" max="6144" width="4.58203125" style="12"/>
    <col min="6145" max="6145" width="1.58203125" style="12" customWidth="1"/>
    <col min="6146" max="6175" width="4.58203125" style="12"/>
    <col min="6176" max="6176" width="7.75" style="12" customWidth="1"/>
    <col min="6177" max="6177" width="7.25" style="12" customWidth="1"/>
    <col min="6178" max="6178" width="5.58203125" style="12" customWidth="1"/>
    <col min="6179" max="6179" width="4.08203125" style="12" customWidth="1"/>
    <col min="6180" max="6400" width="4.58203125" style="12"/>
    <col min="6401" max="6401" width="1.58203125" style="12" customWidth="1"/>
    <col min="6402" max="6431" width="4.58203125" style="12"/>
    <col min="6432" max="6432" width="7.75" style="12" customWidth="1"/>
    <col min="6433" max="6433" width="7.25" style="12" customWidth="1"/>
    <col min="6434" max="6434" width="5.58203125" style="12" customWidth="1"/>
    <col min="6435" max="6435" width="4.08203125" style="12" customWidth="1"/>
    <col min="6436" max="6656" width="4.58203125" style="12"/>
    <col min="6657" max="6657" width="1.58203125" style="12" customWidth="1"/>
    <col min="6658" max="6687" width="4.58203125" style="12"/>
    <col min="6688" max="6688" width="7.75" style="12" customWidth="1"/>
    <col min="6689" max="6689" width="7.25" style="12" customWidth="1"/>
    <col min="6690" max="6690" width="5.58203125" style="12" customWidth="1"/>
    <col min="6691" max="6691" width="4.08203125" style="12" customWidth="1"/>
    <col min="6692" max="6912" width="4.58203125" style="12"/>
    <col min="6913" max="6913" width="1.58203125" style="12" customWidth="1"/>
    <col min="6914" max="6943" width="4.58203125" style="12"/>
    <col min="6944" max="6944" width="7.75" style="12" customWidth="1"/>
    <col min="6945" max="6945" width="7.25" style="12" customWidth="1"/>
    <col min="6946" max="6946" width="5.58203125" style="12" customWidth="1"/>
    <col min="6947" max="6947" width="4.08203125" style="12" customWidth="1"/>
    <col min="6948" max="7168" width="4.58203125" style="12"/>
    <col min="7169" max="7169" width="1.58203125" style="12" customWidth="1"/>
    <col min="7170" max="7199" width="4.58203125" style="12"/>
    <col min="7200" max="7200" width="7.75" style="12" customWidth="1"/>
    <col min="7201" max="7201" width="7.25" style="12" customWidth="1"/>
    <col min="7202" max="7202" width="5.58203125" style="12" customWidth="1"/>
    <col min="7203" max="7203" width="4.08203125" style="12" customWidth="1"/>
    <col min="7204" max="7424" width="4.58203125" style="12"/>
    <col min="7425" max="7425" width="1.58203125" style="12" customWidth="1"/>
    <col min="7426" max="7455" width="4.58203125" style="12"/>
    <col min="7456" max="7456" width="7.75" style="12" customWidth="1"/>
    <col min="7457" max="7457" width="7.25" style="12" customWidth="1"/>
    <col min="7458" max="7458" width="5.58203125" style="12" customWidth="1"/>
    <col min="7459" max="7459" width="4.08203125" style="12" customWidth="1"/>
    <col min="7460" max="7680" width="4.58203125" style="12"/>
    <col min="7681" max="7681" width="1.58203125" style="12" customWidth="1"/>
    <col min="7682" max="7711" width="4.58203125" style="12"/>
    <col min="7712" max="7712" width="7.75" style="12" customWidth="1"/>
    <col min="7713" max="7713" width="7.25" style="12" customWidth="1"/>
    <col min="7714" max="7714" width="5.58203125" style="12" customWidth="1"/>
    <col min="7715" max="7715" width="4.08203125" style="12" customWidth="1"/>
    <col min="7716" max="7936" width="4.58203125" style="12"/>
    <col min="7937" max="7937" width="1.58203125" style="12" customWidth="1"/>
    <col min="7938" max="7967" width="4.58203125" style="12"/>
    <col min="7968" max="7968" width="7.75" style="12" customWidth="1"/>
    <col min="7969" max="7969" width="7.25" style="12" customWidth="1"/>
    <col min="7970" max="7970" width="5.58203125" style="12" customWidth="1"/>
    <col min="7971" max="7971" width="4.08203125" style="12" customWidth="1"/>
    <col min="7972" max="8192" width="4.58203125" style="12"/>
    <col min="8193" max="8193" width="1.58203125" style="12" customWidth="1"/>
    <col min="8194" max="8223" width="4.58203125" style="12"/>
    <col min="8224" max="8224" width="7.75" style="12" customWidth="1"/>
    <col min="8225" max="8225" width="7.25" style="12" customWidth="1"/>
    <col min="8226" max="8226" width="5.58203125" style="12" customWidth="1"/>
    <col min="8227" max="8227" width="4.08203125" style="12" customWidth="1"/>
    <col min="8228" max="8448" width="4.58203125" style="12"/>
    <col min="8449" max="8449" width="1.58203125" style="12" customWidth="1"/>
    <col min="8450" max="8479" width="4.58203125" style="12"/>
    <col min="8480" max="8480" width="7.75" style="12" customWidth="1"/>
    <col min="8481" max="8481" width="7.25" style="12" customWidth="1"/>
    <col min="8482" max="8482" width="5.58203125" style="12" customWidth="1"/>
    <col min="8483" max="8483" width="4.08203125" style="12" customWidth="1"/>
    <col min="8484" max="8704" width="4.58203125" style="12"/>
    <col min="8705" max="8705" width="1.58203125" style="12" customWidth="1"/>
    <col min="8706" max="8735" width="4.58203125" style="12"/>
    <col min="8736" max="8736" width="7.75" style="12" customWidth="1"/>
    <col min="8737" max="8737" width="7.25" style="12" customWidth="1"/>
    <col min="8738" max="8738" width="5.58203125" style="12" customWidth="1"/>
    <col min="8739" max="8739" width="4.08203125" style="12" customWidth="1"/>
    <col min="8740" max="8960" width="4.58203125" style="12"/>
    <col min="8961" max="8961" width="1.58203125" style="12" customWidth="1"/>
    <col min="8962" max="8991" width="4.58203125" style="12"/>
    <col min="8992" max="8992" width="7.75" style="12" customWidth="1"/>
    <col min="8993" max="8993" width="7.25" style="12" customWidth="1"/>
    <col min="8994" max="8994" width="5.58203125" style="12" customWidth="1"/>
    <col min="8995" max="8995" width="4.08203125" style="12" customWidth="1"/>
    <col min="8996" max="9216" width="4.58203125" style="12"/>
    <col min="9217" max="9217" width="1.58203125" style="12" customWidth="1"/>
    <col min="9218" max="9247" width="4.58203125" style="12"/>
    <col min="9248" max="9248" width="7.75" style="12" customWidth="1"/>
    <col min="9249" max="9249" width="7.25" style="12" customWidth="1"/>
    <col min="9250" max="9250" width="5.58203125" style="12" customWidth="1"/>
    <col min="9251" max="9251" width="4.08203125" style="12" customWidth="1"/>
    <col min="9252" max="9472" width="4.58203125" style="12"/>
    <col min="9473" max="9473" width="1.58203125" style="12" customWidth="1"/>
    <col min="9474" max="9503" width="4.58203125" style="12"/>
    <col min="9504" max="9504" width="7.75" style="12" customWidth="1"/>
    <col min="9505" max="9505" width="7.25" style="12" customWidth="1"/>
    <col min="9506" max="9506" width="5.58203125" style="12" customWidth="1"/>
    <col min="9507" max="9507" width="4.08203125" style="12" customWidth="1"/>
    <col min="9508" max="9728" width="4.58203125" style="12"/>
    <col min="9729" max="9729" width="1.58203125" style="12" customWidth="1"/>
    <col min="9730" max="9759" width="4.58203125" style="12"/>
    <col min="9760" max="9760" width="7.75" style="12" customWidth="1"/>
    <col min="9761" max="9761" width="7.25" style="12" customWidth="1"/>
    <col min="9762" max="9762" width="5.58203125" style="12" customWidth="1"/>
    <col min="9763" max="9763" width="4.08203125" style="12" customWidth="1"/>
    <col min="9764" max="9984" width="4.58203125" style="12"/>
    <col min="9985" max="9985" width="1.58203125" style="12" customWidth="1"/>
    <col min="9986" max="10015" width="4.58203125" style="12"/>
    <col min="10016" max="10016" width="7.75" style="12" customWidth="1"/>
    <col min="10017" max="10017" width="7.25" style="12" customWidth="1"/>
    <col min="10018" max="10018" width="5.58203125" style="12" customWidth="1"/>
    <col min="10019" max="10019" width="4.08203125" style="12" customWidth="1"/>
    <col min="10020" max="10240" width="4.58203125" style="12"/>
    <col min="10241" max="10241" width="1.58203125" style="12" customWidth="1"/>
    <col min="10242" max="10271" width="4.58203125" style="12"/>
    <col min="10272" max="10272" width="7.75" style="12" customWidth="1"/>
    <col min="10273" max="10273" width="7.25" style="12" customWidth="1"/>
    <col min="10274" max="10274" width="5.58203125" style="12" customWidth="1"/>
    <col min="10275" max="10275" width="4.08203125" style="12" customWidth="1"/>
    <col min="10276" max="10496" width="4.58203125" style="12"/>
    <col min="10497" max="10497" width="1.58203125" style="12" customWidth="1"/>
    <col min="10498" max="10527" width="4.58203125" style="12"/>
    <col min="10528" max="10528" width="7.75" style="12" customWidth="1"/>
    <col min="10529" max="10529" width="7.25" style="12" customWidth="1"/>
    <col min="10530" max="10530" width="5.58203125" style="12" customWidth="1"/>
    <col min="10531" max="10531" width="4.08203125" style="12" customWidth="1"/>
    <col min="10532" max="10752" width="4.58203125" style="12"/>
    <col min="10753" max="10753" width="1.58203125" style="12" customWidth="1"/>
    <col min="10754" max="10783" width="4.58203125" style="12"/>
    <col min="10784" max="10784" width="7.75" style="12" customWidth="1"/>
    <col min="10785" max="10785" width="7.25" style="12" customWidth="1"/>
    <col min="10786" max="10786" width="5.58203125" style="12" customWidth="1"/>
    <col min="10787" max="10787" width="4.08203125" style="12" customWidth="1"/>
    <col min="10788" max="11008" width="4.58203125" style="12"/>
    <col min="11009" max="11009" width="1.58203125" style="12" customWidth="1"/>
    <col min="11010" max="11039" width="4.58203125" style="12"/>
    <col min="11040" max="11040" width="7.75" style="12" customWidth="1"/>
    <col min="11041" max="11041" width="7.25" style="12" customWidth="1"/>
    <col min="11042" max="11042" width="5.58203125" style="12" customWidth="1"/>
    <col min="11043" max="11043" width="4.08203125" style="12" customWidth="1"/>
    <col min="11044" max="11264" width="4.58203125" style="12"/>
    <col min="11265" max="11265" width="1.58203125" style="12" customWidth="1"/>
    <col min="11266" max="11295" width="4.58203125" style="12"/>
    <col min="11296" max="11296" width="7.75" style="12" customWidth="1"/>
    <col min="11297" max="11297" width="7.25" style="12" customWidth="1"/>
    <col min="11298" max="11298" width="5.58203125" style="12" customWidth="1"/>
    <col min="11299" max="11299" width="4.08203125" style="12" customWidth="1"/>
    <col min="11300" max="11520" width="4.58203125" style="12"/>
    <col min="11521" max="11521" width="1.58203125" style="12" customWidth="1"/>
    <col min="11522" max="11551" width="4.58203125" style="12"/>
    <col min="11552" max="11552" width="7.75" style="12" customWidth="1"/>
    <col min="11553" max="11553" width="7.25" style="12" customWidth="1"/>
    <col min="11554" max="11554" width="5.58203125" style="12" customWidth="1"/>
    <col min="11555" max="11555" width="4.08203125" style="12" customWidth="1"/>
    <col min="11556" max="11776" width="4.58203125" style="12"/>
    <col min="11777" max="11777" width="1.58203125" style="12" customWidth="1"/>
    <col min="11778" max="11807" width="4.58203125" style="12"/>
    <col min="11808" max="11808" width="7.75" style="12" customWidth="1"/>
    <col min="11809" max="11809" width="7.25" style="12" customWidth="1"/>
    <col min="11810" max="11810" width="5.58203125" style="12" customWidth="1"/>
    <col min="11811" max="11811" width="4.08203125" style="12" customWidth="1"/>
    <col min="11812" max="12032" width="4.58203125" style="12"/>
    <col min="12033" max="12033" width="1.58203125" style="12" customWidth="1"/>
    <col min="12034" max="12063" width="4.58203125" style="12"/>
    <col min="12064" max="12064" width="7.75" style="12" customWidth="1"/>
    <col min="12065" max="12065" width="7.25" style="12" customWidth="1"/>
    <col min="12066" max="12066" width="5.58203125" style="12" customWidth="1"/>
    <col min="12067" max="12067" width="4.08203125" style="12" customWidth="1"/>
    <col min="12068" max="12288" width="4.58203125" style="12"/>
    <col min="12289" max="12289" width="1.58203125" style="12" customWidth="1"/>
    <col min="12290" max="12319" width="4.58203125" style="12"/>
    <col min="12320" max="12320" width="7.75" style="12" customWidth="1"/>
    <col min="12321" max="12321" width="7.25" style="12" customWidth="1"/>
    <col min="12322" max="12322" width="5.58203125" style="12" customWidth="1"/>
    <col min="12323" max="12323" width="4.08203125" style="12" customWidth="1"/>
    <col min="12324" max="12544" width="4.58203125" style="12"/>
    <col min="12545" max="12545" width="1.58203125" style="12" customWidth="1"/>
    <col min="12546" max="12575" width="4.58203125" style="12"/>
    <col min="12576" max="12576" width="7.75" style="12" customWidth="1"/>
    <col min="12577" max="12577" width="7.25" style="12" customWidth="1"/>
    <col min="12578" max="12578" width="5.58203125" style="12" customWidth="1"/>
    <col min="12579" max="12579" width="4.08203125" style="12" customWidth="1"/>
    <col min="12580" max="12800" width="4.58203125" style="12"/>
    <col min="12801" max="12801" width="1.58203125" style="12" customWidth="1"/>
    <col min="12802" max="12831" width="4.58203125" style="12"/>
    <col min="12832" max="12832" width="7.75" style="12" customWidth="1"/>
    <col min="12833" max="12833" width="7.25" style="12" customWidth="1"/>
    <col min="12834" max="12834" width="5.58203125" style="12" customWidth="1"/>
    <col min="12835" max="12835" width="4.08203125" style="12" customWidth="1"/>
    <col min="12836" max="13056" width="4.58203125" style="12"/>
    <col min="13057" max="13057" width="1.58203125" style="12" customWidth="1"/>
    <col min="13058" max="13087" width="4.58203125" style="12"/>
    <col min="13088" max="13088" width="7.75" style="12" customWidth="1"/>
    <col min="13089" max="13089" width="7.25" style="12" customWidth="1"/>
    <col min="13090" max="13090" width="5.58203125" style="12" customWidth="1"/>
    <col min="13091" max="13091" width="4.08203125" style="12" customWidth="1"/>
    <col min="13092" max="13312" width="4.58203125" style="12"/>
    <col min="13313" max="13313" width="1.58203125" style="12" customWidth="1"/>
    <col min="13314" max="13343" width="4.58203125" style="12"/>
    <col min="13344" max="13344" width="7.75" style="12" customWidth="1"/>
    <col min="13345" max="13345" width="7.25" style="12" customWidth="1"/>
    <col min="13346" max="13346" width="5.58203125" style="12" customWidth="1"/>
    <col min="13347" max="13347" width="4.08203125" style="12" customWidth="1"/>
    <col min="13348" max="13568" width="4.58203125" style="12"/>
    <col min="13569" max="13569" width="1.58203125" style="12" customWidth="1"/>
    <col min="13570" max="13599" width="4.58203125" style="12"/>
    <col min="13600" max="13600" width="7.75" style="12" customWidth="1"/>
    <col min="13601" max="13601" width="7.25" style="12" customWidth="1"/>
    <col min="13602" max="13602" width="5.58203125" style="12" customWidth="1"/>
    <col min="13603" max="13603" width="4.08203125" style="12" customWidth="1"/>
    <col min="13604" max="13824" width="4.58203125" style="12"/>
    <col min="13825" max="13825" width="1.58203125" style="12" customWidth="1"/>
    <col min="13826" max="13855" width="4.58203125" style="12"/>
    <col min="13856" max="13856" width="7.75" style="12" customWidth="1"/>
    <col min="13857" max="13857" width="7.25" style="12" customWidth="1"/>
    <col min="13858" max="13858" width="5.58203125" style="12" customWidth="1"/>
    <col min="13859" max="13859" width="4.08203125" style="12" customWidth="1"/>
    <col min="13860" max="14080" width="4.58203125" style="12"/>
    <col min="14081" max="14081" width="1.58203125" style="12" customWidth="1"/>
    <col min="14082" max="14111" width="4.58203125" style="12"/>
    <col min="14112" max="14112" width="7.75" style="12" customWidth="1"/>
    <col min="14113" max="14113" width="7.25" style="12" customWidth="1"/>
    <col min="14114" max="14114" width="5.58203125" style="12" customWidth="1"/>
    <col min="14115" max="14115" width="4.08203125" style="12" customWidth="1"/>
    <col min="14116" max="14336" width="4.58203125" style="12"/>
    <col min="14337" max="14337" width="1.58203125" style="12" customWidth="1"/>
    <col min="14338" max="14367" width="4.58203125" style="12"/>
    <col min="14368" max="14368" width="7.75" style="12" customWidth="1"/>
    <col min="14369" max="14369" width="7.25" style="12" customWidth="1"/>
    <col min="14370" max="14370" width="5.58203125" style="12" customWidth="1"/>
    <col min="14371" max="14371" width="4.08203125" style="12" customWidth="1"/>
    <col min="14372" max="14592" width="4.58203125" style="12"/>
    <col min="14593" max="14593" width="1.58203125" style="12" customWidth="1"/>
    <col min="14594" max="14623" width="4.58203125" style="12"/>
    <col min="14624" max="14624" width="7.75" style="12" customWidth="1"/>
    <col min="14625" max="14625" width="7.25" style="12" customWidth="1"/>
    <col min="14626" max="14626" width="5.58203125" style="12" customWidth="1"/>
    <col min="14627" max="14627" width="4.08203125" style="12" customWidth="1"/>
    <col min="14628" max="14848" width="4.58203125" style="12"/>
    <col min="14849" max="14849" width="1.58203125" style="12" customWidth="1"/>
    <col min="14850" max="14879" width="4.58203125" style="12"/>
    <col min="14880" max="14880" width="7.75" style="12" customWidth="1"/>
    <col min="14881" max="14881" width="7.25" style="12" customWidth="1"/>
    <col min="14882" max="14882" width="5.58203125" style="12" customWidth="1"/>
    <col min="14883" max="14883" width="4.08203125" style="12" customWidth="1"/>
    <col min="14884" max="15104" width="4.58203125" style="12"/>
    <col min="15105" max="15105" width="1.58203125" style="12" customWidth="1"/>
    <col min="15106" max="15135" width="4.58203125" style="12"/>
    <col min="15136" max="15136" width="7.75" style="12" customWidth="1"/>
    <col min="15137" max="15137" width="7.25" style="12" customWidth="1"/>
    <col min="15138" max="15138" width="5.58203125" style="12" customWidth="1"/>
    <col min="15139" max="15139" width="4.08203125" style="12" customWidth="1"/>
    <col min="15140" max="15360" width="4.58203125" style="12"/>
    <col min="15361" max="15361" width="1.58203125" style="12" customWidth="1"/>
    <col min="15362" max="15391" width="4.58203125" style="12"/>
    <col min="15392" max="15392" width="7.75" style="12" customWidth="1"/>
    <col min="15393" max="15393" width="7.25" style="12" customWidth="1"/>
    <col min="15394" max="15394" width="5.58203125" style="12" customWidth="1"/>
    <col min="15395" max="15395" width="4.08203125" style="12" customWidth="1"/>
    <col min="15396" max="15616" width="4.58203125" style="12"/>
    <col min="15617" max="15617" width="1.58203125" style="12" customWidth="1"/>
    <col min="15618" max="15647" width="4.58203125" style="12"/>
    <col min="15648" max="15648" width="7.75" style="12" customWidth="1"/>
    <col min="15649" max="15649" width="7.25" style="12" customWidth="1"/>
    <col min="15650" max="15650" width="5.58203125" style="12" customWidth="1"/>
    <col min="15651" max="15651" width="4.08203125" style="12" customWidth="1"/>
    <col min="15652" max="15872" width="4.58203125" style="12"/>
    <col min="15873" max="15873" width="1.58203125" style="12" customWidth="1"/>
    <col min="15874" max="15903" width="4.58203125" style="12"/>
    <col min="15904" max="15904" width="7.75" style="12" customWidth="1"/>
    <col min="15905" max="15905" width="7.25" style="12" customWidth="1"/>
    <col min="15906" max="15906" width="5.58203125" style="12" customWidth="1"/>
    <col min="15907" max="15907" width="4.08203125" style="12" customWidth="1"/>
    <col min="15908" max="16128" width="4.58203125" style="12"/>
    <col min="16129" max="16129" width="1.58203125" style="12" customWidth="1"/>
    <col min="16130" max="16159" width="4.58203125" style="12"/>
    <col min="16160" max="16160" width="7.75" style="12" customWidth="1"/>
    <col min="16161" max="16161" width="7.25" style="12" customWidth="1"/>
    <col min="16162" max="16162" width="5.58203125" style="12" customWidth="1"/>
    <col min="16163" max="16163" width="4.08203125" style="12" customWidth="1"/>
    <col min="16164" max="16384" width="4.58203125" style="12"/>
  </cols>
  <sheetData>
    <row r="1" spans="1:33" ht="1" customHeight="1">
      <c r="A1" s="11" t="s">
        <v>60</v>
      </c>
    </row>
    <row r="2" spans="1:33" ht="19">
      <c r="B2" s="14" t="s">
        <v>61</v>
      </c>
    </row>
    <row r="3" spans="1:33" ht="1" customHeight="1"/>
    <row r="4" spans="1:33" s="15" customFormat="1" ht="17.25" customHeight="1">
      <c r="B4" s="547" t="s">
        <v>62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G4" s="16"/>
    </row>
    <row r="5" spans="1:33" ht="12" customHeight="1"/>
    <row r="6" spans="1:33" ht="29.15" customHeight="1"/>
    <row r="7" spans="1:33" ht="29.15" customHeight="1">
      <c r="X7" s="12" t="s">
        <v>63</v>
      </c>
    </row>
    <row r="8" spans="1:33" ht="29.15" customHeight="1">
      <c r="X8" s="26" t="s">
        <v>64</v>
      </c>
      <c r="Y8" s="26" t="s">
        <v>65</v>
      </c>
      <c r="Z8" s="26" t="s">
        <v>66</v>
      </c>
      <c r="AA8" s="26" t="s">
        <v>67</v>
      </c>
    </row>
    <row r="9" spans="1:33" ht="29.15" customHeight="1">
      <c r="X9" s="13" t="s">
        <v>68</v>
      </c>
      <c r="Y9" s="23">
        <v>497.85657817084098</v>
      </c>
      <c r="Z9" s="23">
        <v>523.88665660780873</v>
      </c>
      <c r="AA9" s="23">
        <v>502.06879315081846</v>
      </c>
    </row>
    <row r="10" spans="1:33" ht="29.15" customHeight="1">
      <c r="X10" s="13" t="s">
        <v>69</v>
      </c>
      <c r="Y10" s="23">
        <v>130.93690910028536</v>
      </c>
      <c r="Z10" s="23">
        <v>135.97000954324827</v>
      </c>
      <c r="AA10" s="23">
        <v>129.19209550591987</v>
      </c>
    </row>
    <row r="11" spans="1:33" ht="29.15" customHeight="1">
      <c r="X11" s="13" t="s">
        <v>70</v>
      </c>
      <c r="Y11" s="23">
        <v>186.69306939185103</v>
      </c>
      <c r="Z11" s="23">
        <v>199.68194920820258</v>
      </c>
      <c r="AA11" s="23">
        <v>195.87807090854648</v>
      </c>
    </row>
    <row r="12" spans="1:33" ht="29.15" customHeight="1">
      <c r="X12" s="13" t="s">
        <v>71</v>
      </c>
      <c r="Y12" s="23">
        <v>88.960897035280425</v>
      </c>
      <c r="Z12" s="23">
        <v>89.317362376959537</v>
      </c>
      <c r="AA12" s="23">
        <v>84.968088195223061</v>
      </c>
    </row>
    <row r="13" spans="1:33" ht="29.15" customHeight="1">
      <c r="X13" s="13" t="s">
        <v>72</v>
      </c>
      <c r="Y13" s="23">
        <v>43.935774568559637</v>
      </c>
      <c r="Z13" s="23">
        <v>45.195618233591681</v>
      </c>
      <c r="AA13" s="23">
        <v>42.080542571716613</v>
      </c>
    </row>
    <row r="14" spans="1:33" ht="29.15" customHeight="1">
      <c r="X14" s="13" t="s">
        <v>73</v>
      </c>
      <c r="Y14" s="23">
        <v>7.5267127323370291</v>
      </c>
      <c r="Z14" s="23">
        <v>9.9593332250906528</v>
      </c>
      <c r="AA14" s="23">
        <v>10.456513340117212</v>
      </c>
    </row>
    <row r="15" spans="1:33" ht="29.15" customHeight="1">
      <c r="X15" s="13" t="s">
        <v>74</v>
      </c>
      <c r="Y15" s="23">
        <v>34.453052381451585</v>
      </c>
      <c r="Z15" s="23">
        <v>35.54917933976261</v>
      </c>
      <c r="AA15" s="23">
        <v>33.618352812271731</v>
      </c>
    </row>
    <row r="16" spans="1:33" ht="29.15" customHeight="1">
      <c r="X16" s="13" t="s">
        <v>75</v>
      </c>
      <c r="Y16" s="23">
        <v>12.408424866426655</v>
      </c>
      <c r="Z16" s="23">
        <v>13.393986013986014</v>
      </c>
      <c r="AA16" s="23">
        <v>13.411318030054128</v>
      </c>
    </row>
    <row r="17" spans="24:33" ht="29.15" customHeight="1">
      <c r="X17" s="13" t="s">
        <v>76</v>
      </c>
      <c r="Y17" s="23">
        <v>3.4627024362765808</v>
      </c>
      <c r="Z17" s="23">
        <v>3.4934613546509103</v>
      </c>
      <c r="AA17" s="23">
        <v>2.964970685908737</v>
      </c>
    </row>
    <row r="18" spans="24:33" ht="29.15" customHeight="1"/>
    <row r="19" spans="24:33" ht="18" customHeight="1"/>
    <row r="20" spans="24:33" ht="18" customHeight="1"/>
    <row r="21" spans="24:33" ht="18" customHeight="1"/>
    <row r="22" spans="24:33" ht="18" customHeight="1"/>
    <row r="23" spans="24:33" ht="22" customHeight="1"/>
    <row r="24" spans="24:33" ht="22" customHeight="1"/>
    <row r="25" spans="24:33" ht="18" customHeight="1"/>
    <row r="26" spans="24:33" ht="18" customHeight="1"/>
    <row r="27" spans="24:33" ht="18" customHeight="1"/>
    <row r="28" spans="24:33" ht="18" customHeight="1"/>
    <row r="29" spans="24:33" ht="18" customHeight="1"/>
    <row r="30" spans="24:33" s="17" customFormat="1" ht="7" customHeight="1">
      <c r="AG30" s="13"/>
    </row>
    <row r="31" spans="24:33" s="17" customFormat="1" ht="7" customHeight="1">
      <c r="AG31" s="13"/>
    </row>
    <row r="32" spans="24:33" s="17" customFormat="1" ht="7" customHeight="1">
      <c r="AG32" s="13"/>
    </row>
    <row r="33" spans="2:33" s="17" customFormat="1" ht="7" customHeight="1">
      <c r="AG33" s="13"/>
    </row>
    <row r="34" spans="2:33" s="17" customFormat="1" ht="7" customHeight="1">
      <c r="AG34" s="13"/>
    </row>
    <row r="35" spans="2:33" s="17" customFormat="1" ht="7" customHeight="1">
      <c r="AG35" s="13"/>
    </row>
    <row r="36" spans="2:33" s="17" customFormat="1" ht="7" customHeight="1">
      <c r="AG36" s="13"/>
    </row>
    <row r="37" spans="2:33" ht="30.75" customHeight="1">
      <c r="B37" s="549" t="s">
        <v>77</v>
      </c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</row>
    <row r="38" spans="2:33" ht="29.25" customHeight="1"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</row>
    <row r="39" spans="2:33" ht="1.5" customHeight="1"/>
    <row r="40" spans="2:33" ht="4.5" customHeight="1"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51"/>
      <c r="AD40" s="551"/>
      <c r="AE40" s="551"/>
      <c r="AF40" s="551"/>
      <c r="AG40" s="551"/>
    </row>
    <row r="41" spans="2:33" ht="15" customHeight="1">
      <c r="E41" s="552" t="s">
        <v>78</v>
      </c>
      <c r="F41" s="553"/>
      <c r="G41" s="553"/>
      <c r="H41" s="553"/>
      <c r="I41" s="553"/>
      <c r="J41" s="553"/>
      <c r="K41" s="553"/>
      <c r="L41" s="553"/>
      <c r="M41" s="553"/>
      <c r="N41" s="553"/>
      <c r="O41" s="553"/>
      <c r="P41" s="553"/>
      <c r="Q41" s="553"/>
      <c r="R41" s="553"/>
      <c r="S41" s="553"/>
      <c r="T41" s="553"/>
      <c r="V41" s="18" t="s">
        <v>79</v>
      </c>
      <c r="W41" s="19"/>
      <c r="X41" s="554" t="s">
        <v>80</v>
      </c>
      <c r="Y41" s="555"/>
      <c r="Z41" s="555"/>
      <c r="AA41" s="555"/>
      <c r="AB41" s="555"/>
      <c r="AC41" s="555"/>
      <c r="AD41" s="555"/>
      <c r="AE41" s="555"/>
      <c r="AF41" s="555"/>
      <c r="AG41" s="555"/>
    </row>
    <row r="42" spans="2:33"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553"/>
      <c r="P42" s="553"/>
      <c r="Q42" s="553"/>
      <c r="R42" s="553"/>
      <c r="S42" s="553"/>
      <c r="T42" s="553"/>
      <c r="V42" s="19"/>
      <c r="W42" s="19"/>
      <c r="X42" s="555"/>
      <c r="Y42" s="555"/>
      <c r="Z42" s="555"/>
      <c r="AA42" s="555"/>
      <c r="AB42" s="555"/>
      <c r="AC42" s="555"/>
      <c r="AD42" s="555"/>
      <c r="AE42" s="555"/>
      <c r="AF42" s="555"/>
      <c r="AG42" s="555"/>
    </row>
    <row r="49" spans="6:54" s="17" customFormat="1" ht="13.5" customHeight="1">
      <c r="AG49" s="13" t="s">
        <v>64</v>
      </c>
    </row>
    <row r="50" spans="6:54" s="13" customFormat="1" ht="13.5" customHeight="1">
      <c r="AK50" s="20"/>
      <c r="AL50" s="20"/>
      <c r="AM50" s="20"/>
      <c r="AN50" s="20"/>
      <c r="AO50" s="20"/>
      <c r="AP50" s="20"/>
      <c r="AQ50" s="20"/>
      <c r="AR50" s="20"/>
      <c r="AS50" s="20"/>
      <c r="AT50" s="21"/>
      <c r="AU50" s="21"/>
      <c r="AV50" s="21"/>
      <c r="AW50" s="21"/>
      <c r="AX50" s="21"/>
      <c r="AY50" s="21"/>
      <c r="AZ50" s="21"/>
      <c r="BA50" s="21"/>
      <c r="BB50" s="21"/>
    </row>
    <row r="51" spans="6:54" s="17" customFormat="1" ht="13.5" customHeight="1">
      <c r="AF51" s="22"/>
    </row>
    <row r="52" spans="6:54" s="17" customFormat="1" ht="13.5" customHeight="1">
      <c r="AF52" s="21"/>
    </row>
    <row r="53" spans="6:54" s="17" customFormat="1" ht="13">
      <c r="AF53" s="21"/>
    </row>
    <row r="54" spans="6:54" s="17" customFormat="1" ht="13">
      <c r="AF54" s="21"/>
    </row>
    <row r="55" spans="6:54" s="17" customFormat="1" ht="13"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1"/>
      <c r="T55" s="21"/>
      <c r="U55" s="21"/>
      <c r="V55" s="21"/>
      <c r="W55" s="21"/>
      <c r="X55" s="21"/>
      <c r="Y55" s="21"/>
      <c r="Z55" s="21"/>
    </row>
    <row r="56" spans="6:54" s="17" customFormat="1" ht="13">
      <c r="F56" s="1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6:54" s="17" customFormat="1" ht="13">
      <c r="F57" s="1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6:54" s="17" customFormat="1" ht="12.5"/>
    <row r="59" spans="6:54" s="17" customFormat="1" ht="12.5"/>
    <row r="60" spans="6:54" s="17" customFormat="1" ht="13">
      <c r="AG60" s="13"/>
    </row>
    <row r="61" spans="6:54" s="17" customFormat="1" ht="13">
      <c r="AG61" s="13"/>
    </row>
    <row r="62" spans="6:54" s="17" customFormat="1" ht="13">
      <c r="AG62" s="13"/>
    </row>
    <row r="63" spans="6:54" s="17" customFormat="1" ht="13">
      <c r="AG63" s="13"/>
    </row>
    <row r="64" spans="6:54" s="17" customFormat="1" ht="13">
      <c r="AG64" s="13"/>
    </row>
    <row r="65" spans="33:33" s="17" customFormat="1" ht="13">
      <c r="AG65" s="13"/>
    </row>
    <row r="66" spans="33:33" s="17" customFormat="1" ht="13">
      <c r="AG66" s="13"/>
    </row>
    <row r="67" spans="33:33" s="17" customFormat="1" ht="13">
      <c r="AG67" s="13"/>
    </row>
    <row r="68" spans="33:33" s="17" customFormat="1" ht="13">
      <c r="AG68" s="13"/>
    </row>
    <row r="69" spans="33:33" s="17" customFormat="1" ht="13">
      <c r="AG69" s="13"/>
    </row>
    <row r="70" spans="33:33" s="17" customFormat="1" ht="13">
      <c r="AG70" s="13"/>
    </row>
    <row r="71" spans="33:33" s="17" customFormat="1" ht="13">
      <c r="AG71" s="13"/>
    </row>
    <row r="72" spans="33:33" s="17" customFormat="1" ht="13">
      <c r="AG72" s="13"/>
    </row>
    <row r="73" spans="33:33" s="17" customFormat="1" ht="13">
      <c r="AG73" s="13"/>
    </row>
    <row r="74" spans="33:33" s="17" customFormat="1" ht="13">
      <c r="AG74" s="13"/>
    </row>
    <row r="75" spans="33:33" s="17" customFormat="1" ht="13">
      <c r="AG75" s="13"/>
    </row>
    <row r="76" spans="33:33" s="17" customFormat="1" ht="13">
      <c r="AG76" s="13"/>
    </row>
    <row r="77" spans="33:33" s="17" customFormat="1" ht="13">
      <c r="AG77" s="13"/>
    </row>
    <row r="78" spans="33:33" s="17" customFormat="1" ht="13">
      <c r="AG78" s="13"/>
    </row>
    <row r="79" spans="33:33" s="17" customFormat="1" ht="13">
      <c r="AG79" s="13"/>
    </row>
    <row r="80" spans="33:33" s="17" customFormat="1" ht="13">
      <c r="AG80" s="13"/>
    </row>
    <row r="81" spans="33:33" s="17" customFormat="1" ht="13">
      <c r="AG81" s="13"/>
    </row>
    <row r="82" spans="33:33" s="17" customFormat="1" ht="13">
      <c r="AG82" s="13"/>
    </row>
    <row r="83" spans="33:33" s="17" customFormat="1" ht="13">
      <c r="AG83" s="13"/>
    </row>
    <row r="84" spans="33:33" s="17" customFormat="1" ht="13">
      <c r="AG84" s="13"/>
    </row>
    <row r="85" spans="33:33" s="17" customFormat="1" ht="13">
      <c r="AG85" s="13"/>
    </row>
    <row r="86" spans="33:33" s="17" customFormat="1" ht="13">
      <c r="AG86" s="13"/>
    </row>
    <row r="87" spans="33:33" s="17" customFormat="1" ht="13">
      <c r="AG87" s="13"/>
    </row>
    <row r="88" spans="33:33" s="17" customFormat="1" ht="13">
      <c r="AG88" s="13"/>
    </row>
    <row r="89" spans="33:33" s="17" customFormat="1" ht="13">
      <c r="AG89" s="13"/>
    </row>
    <row r="90" spans="33:33" s="17" customFormat="1" ht="13">
      <c r="AG90" s="13"/>
    </row>
    <row r="91" spans="33:33" s="17" customFormat="1" ht="13">
      <c r="AG91" s="13"/>
    </row>
    <row r="92" spans="33:33" s="17" customFormat="1" ht="13">
      <c r="AG92" s="13"/>
    </row>
    <row r="93" spans="33:33" s="17" customFormat="1" ht="13">
      <c r="AG93" s="13"/>
    </row>
    <row r="94" spans="33:33" s="17" customFormat="1" ht="13">
      <c r="AG94" s="13"/>
    </row>
    <row r="95" spans="33:33" s="17" customFormat="1" ht="13">
      <c r="AG95" s="13"/>
    </row>
    <row r="96" spans="33:33" s="17" customFormat="1" ht="13">
      <c r="AG96" s="13"/>
    </row>
    <row r="97" spans="33:33" s="17" customFormat="1" ht="13">
      <c r="AG97" s="13"/>
    </row>
    <row r="98" spans="33:33" s="17" customFormat="1" ht="13">
      <c r="AG98" s="13"/>
    </row>
    <row r="99" spans="33:33" s="17" customFormat="1" ht="13">
      <c r="AG99" s="13"/>
    </row>
    <row r="100" spans="33:33" s="17" customFormat="1" ht="13">
      <c r="AG100" s="13"/>
    </row>
    <row r="101" spans="33:33" s="17" customFormat="1" ht="13">
      <c r="AG101" s="13"/>
    </row>
    <row r="102" spans="33:33" s="17" customFormat="1" ht="13">
      <c r="AG102" s="13"/>
    </row>
    <row r="103" spans="33:33" s="17" customFormat="1" ht="13">
      <c r="AG103" s="13"/>
    </row>
    <row r="104" spans="33:33" s="17" customFormat="1" ht="13">
      <c r="AG104" s="13"/>
    </row>
    <row r="105" spans="33:33" s="17" customFormat="1" ht="13">
      <c r="AG105" s="13"/>
    </row>
    <row r="106" spans="33:33" s="17" customFormat="1" ht="13">
      <c r="AG106" s="13"/>
    </row>
    <row r="107" spans="33:33" s="17" customFormat="1" ht="13">
      <c r="AG107" s="13"/>
    </row>
    <row r="108" spans="33:33" s="17" customFormat="1" ht="13">
      <c r="AG108" s="13"/>
    </row>
    <row r="109" spans="33:33" s="17" customFormat="1" ht="13">
      <c r="AG109" s="13"/>
    </row>
    <row r="110" spans="33:33" s="17" customFormat="1" ht="13">
      <c r="AG110" s="13"/>
    </row>
    <row r="111" spans="33:33" s="17" customFormat="1" ht="13">
      <c r="AG111" s="13"/>
    </row>
    <row r="112" spans="33:33" s="17" customFormat="1" ht="13">
      <c r="AG112" s="13"/>
    </row>
    <row r="113" spans="33:33" s="17" customFormat="1" ht="13">
      <c r="AG113" s="13"/>
    </row>
    <row r="114" spans="33:33" s="17" customFormat="1" ht="13">
      <c r="AG114" s="13"/>
    </row>
    <row r="115" spans="33:33" s="17" customFormat="1" ht="13">
      <c r="AG115" s="13"/>
    </row>
    <row r="116" spans="33:33" s="17" customFormat="1" ht="13">
      <c r="AG116" s="13"/>
    </row>
    <row r="117" spans="33:33" s="17" customFormat="1" ht="13">
      <c r="AG117" s="13"/>
    </row>
    <row r="118" spans="33:33" s="17" customFormat="1" ht="13">
      <c r="AG118" s="13"/>
    </row>
    <row r="119" spans="33:33" s="17" customFormat="1" ht="13">
      <c r="AG119" s="13"/>
    </row>
    <row r="120" spans="33:33" s="17" customFormat="1" ht="13">
      <c r="AG120" s="13"/>
    </row>
    <row r="121" spans="33:33" s="17" customFormat="1" ht="13">
      <c r="AG121" s="13"/>
    </row>
    <row r="122" spans="33:33" s="17" customFormat="1" ht="13">
      <c r="AG122" s="13"/>
    </row>
    <row r="123" spans="33:33" s="17" customFormat="1" ht="13">
      <c r="AG123" s="13"/>
    </row>
    <row r="124" spans="33:33" s="17" customFormat="1" ht="13">
      <c r="AG124" s="13"/>
    </row>
    <row r="125" spans="33:33" s="17" customFormat="1" ht="13">
      <c r="AG125" s="13"/>
    </row>
    <row r="126" spans="33:33" s="17" customFormat="1" ht="13">
      <c r="AG126" s="13"/>
    </row>
    <row r="127" spans="33:33" s="17" customFormat="1" ht="13">
      <c r="AG127" s="13"/>
    </row>
    <row r="128" spans="33:33" s="17" customFormat="1" ht="13">
      <c r="AG128" s="13"/>
    </row>
    <row r="129" spans="33:33" s="17" customFormat="1" ht="13">
      <c r="AG129" s="13"/>
    </row>
    <row r="130" spans="33:33" s="17" customFormat="1" ht="13">
      <c r="AG130" s="13"/>
    </row>
    <row r="131" spans="33:33" s="17" customFormat="1" ht="13">
      <c r="AG131" s="13"/>
    </row>
    <row r="132" spans="33:33" s="17" customFormat="1" ht="13">
      <c r="AG132" s="13"/>
    </row>
    <row r="133" spans="33:33" s="17" customFormat="1" ht="13">
      <c r="AG133" s="13"/>
    </row>
    <row r="134" spans="33:33" s="17" customFormat="1" ht="13">
      <c r="AG134" s="13"/>
    </row>
    <row r="135" spans="33:33" s="17" customFormat="1" ht="13">
      <c r="AG135" s="13"/>
    </row>
    <row r="136" spans="33:33" s="17" customFormat="1" ht="13">
      <c r="AG136" s="13"/>
    </row>
    <row r="137" spans="33:33" s="17" customFormat="1" ht="13">
      <c r="AG137" s="13"/>
    </row>
    <row r="138" spans="33:33" s="17" customFormat="1" ht="13">
      <c r="AG138" s="13"/>
    </row>
    <row r="139" spans="33:33" s="17" customFormat="1" ht="13">
      <c r="AG139" s="13"/>
    </row>
    <row r="140" spans="33:33" s="17" customFormat="1" ht="13">
      <c r="AG140" s="13"/>
    </row>
    <row r="141" spans="33:33" s="17" customFormat="1" ht="13">
      <c r="AG141" s="13"/>
    </row>
    <row r="142" spans="33:33" s="17" customFormat="1" ht="13">
      <c r="AG142" s="13"/>
    </row>
    <row r="143" spans="33:33" s="17" customFormat="1" ht="13">
      <c r="AG143" s="13"/>
    </row>
    <row r="144" spans="33:33" s="17" customFormat="1" ht="13">
      <c r="AG144" s="13"/>
    </row>
    <row r="145" spans="33:33" s="17" customFormat="1" ht="13">
      <c r="AG145" s="13"/>
    </row>
    <row r="146" spans="33:33" s="17" customFormat="1" ht="13">
      <c r="AG146" s="13"/>
    </row>
    <row r="147" spans="33:33" s="17" customFormat="1" ht="13">
      <c r="AG147" s="13"/>
    </row>
    <row r="148" spans="33:33" s="17" customFormat="1" ht="13">
      <c r="AG148" s="13"/>
    </row>
    <row r="149" spans="33:33" s="17" customFormat="1" ht="13">
      <c r="AG149" s="13"/>
    </row>
    <row r="150" spans="33:33" s="17" customFormat="1" ht="13">
      <c r="AG150" s="13"/>
    </row>
    <row r="151" spans="33:33" s="17" customFormat="1" ht="13">
      <c r="AG151" s="13"/>
    </row>
    <row r="152" spans="33:33" s="17" customFormat="1" ht="13">
      <c r="AG152" s="13"/>
    </row>
    <row r="153" spans="33:33" s="17" customFormat="1" ht="13">
      <c r="AG153" s="13"/>
    </row>
    <row r="154" spans="33:33" s="17" customFormat="1" ht="13">
      <c r="AG154" s="13"/>
    </row>
    <row r="155" spans="33:33" s="17" customFormat="1" ht="13">
      <c r="AG155" s="13"/>
    </row>
    <row r="156" spans="33:33" s="17" customFormat="1" ht="13">
      <c r="AG156" s="13"/>
    </row>
    <row r="157" spans="33:33" s="17" customFormat="1" ht="13">
      <c r="AG157" s="13"/>
    </row>
    <row r="158" spans="33:33" s="17" customFormat="1" ht="13">
      <c r="AG158" s="13"/>
    </row>
    <row r="159" spans="33:33" s="17" customFormat="1" ht="13">
      <c r="AG159" s="13"/>
    </row>
    <row r="160" spans="33:33" s="17" customFormat="1" ht="13">
      <c r="AG160" s="13"/>
    </row>
    <row r="161" spans="33:33" s="17" customFormat="1" ht="13">
      <c r="AG161" s="13"/>
    </row>
    <row r="162" spans="33:33" s="17" customFormat="1" ht="13">
      <c r="AG162" s="13"/>
    </row>
    <row r="163" spans="33:33" s="17" customFormat="1" ht="13">
      <c r="AG163" s="13"/>
    </row>
    <row r="164" spans="33:33" s="17" customFormat="1" ht="13">
      <c r="AG164" s="13"/>
    </row>
    <row r="165" spans="33:33" s="17" customFormat="1" ht="13">
      <c r="AG165" s="13"/>
    </row>
    <row r="166" spans="33:33" s="17" customFormat="1" ht="13">
      <c r="AG166" s="13"/>
    </row>
    <row r="167" spans="33:33" s="17" customFormat="1" ht="13">
      <c r="AG167" s="13"/>
    </row>
    <row r="168" spans="33:33" s="17" customFormat="1" ht="13">
      <c r="AG168" s="13"/>
    </row>
    <row r="169" spans="33:33" s="17" customFormat="1" ht="13">
      <c r="AG169" s="13"/>
    </row>
  </sheetData>
  <mergeCells count="5">
    <mergeCell ref="B4:AC4"/>
    <mergeCell ref="B37:AF38"/>
    <mergeCell ref="B40:AG40"/>
    <mergeCell ref="E41:T42"/>
    <mergeCell ref="X41:AG42"/>
  </mergeCells>
  <pageMargins left="0" right="0" top="0" bottom="0" header="0" footer="0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76C4-F682-4AA2-8AE6-D2B924C6E4FB}">
  <sheetPr codeName="Feuil6"/>
  <dimension ref="B1:O20"/>
  <sheetViews>
    <sheetView topLeftCell="A10" zoomScale="115" zoomScaleNormal="115" workbookViewId="0">
      <selection activeCell="C19" sqref="C19"/>
    </sheetView>
  </sheetViews>
  <sheetFormatPr baseColWidth="10" defaultColWidth="11" defaultRowHeight="15.5"/>
  <cols>
    <col min="2" max="2" width="23.83203125" customWidth="1"/>
    <col min="3" max="10" width="7.25" customWidth="1"/>
    <col min="12" max="12" width="39.58203125" bestFit="1" customWidth="1"/>
  </cols>
  <sheetData>
    <row r="1" spans="2:15">
      <c r="B1" s="4" t="s">
        <v>7</v>
      </c>
    </row>
    <row r="3" spans="2:15">
      <c r="B3" s="125"/>
      <c r="C3" s="556" t="s">
        <v>81</v>
      </c>
      <c r="D3" s="557"/>
      <c r="E3" s="558"/>
      <c r="F3" s="556" t="s">
        <v>82</v>
      </c>
      <c r="G3" s="558"/>
      <c r="H3" s="556" t="s">
        <v>83</v>
      </c>
      <c r="I3" s="557"/>
      <c r="J3" s="558"/>
      <c r="N3" s="535"/>
    </row>
    <row r="4" spans="2:15">
      <c r="B4" s="542"/>
      <c r="C4" s="109">
        <v>2019</v>
      </c>
      <c r="D4" s="110">
        <v>2020</v>
      </c>
      <c r="E4" s="90">
        <v>2021</v>
      </c>
      <c r="F4" s="192" t="s">
        <v>84</v>
      </c>
      <c r="G4" s="89" t="s">
        <v>85</v>
      </c>
      <c r="H4" s="88">
        <v>2019</v>
      </c>
      <c r="I4" s="88">
        <v>2020</v>
      </c>
      <c r="J4" s="89">
        <v>2021</v>
      </c>
      <c r="N4" s="535" t="s">
        <v>94</v>
      </c>
    </row>
    <row r="5" spans="2:15" ht="26">
      <c r="B5" s="121" t="s">
        <v>86</v>
      </c>
      <c r="C5" s="91">
        <v>6198</v>
      </c>
      <c r="D5" s="87">
        <v>6936</v>
      </c>
      <c r="E5" s="92">
        <v>6668</v>
      </c>
      <c r="F5" s="136">
        <f>E5/C5-1</f>
        <v>7.5830913197805661E-2</v>
      </c>
      <c r="G5" s="137">
        <f>E5/D5-1</f>
        <v>-3.8638985005767013E-2</v>
      </c>
      <c r="H5" s="525">
        <f>C5/C$11</f>
        <v>0.54368421052631577</v>
      </c>
      <c r="I5" s="525">
        <f t="shared" ref="I5:J11" si="0">D5/D$11</f>
        <v>0.54056581716156182</v>
      </c>
      <c r="J5" s="520">
        <f t="shared" si="0"/>
        <v>0.52673986886799906</v>
      </c>
      <c r="L5" s="538"/>
      <c r="M5" s="4">
        <v>2019</v>
      </c>
      <c r="N5" s="4">
        <v>2020</v>
      </c>
      <c r="O5" s="4">
        <v>2021</v>
      </c>
    </row>
    <row r="6" spans="2:15">
      <c r="B6" s="122" t="s">
        <v>87</v>
      </c>
      <c r="C6" s="93">
        <v>3197</v>
      </c>
      <c r="D6" s="94">
        <v>3618</v>
      </c>
      <c r="E6" s="95">
        <v>3552</v>
      </c>
      <c r="F6" s="138">
        <f t="shared" ref="F6:F20" si="1">E6/C6-1</f>
        <v>0.11104160150140752</v>
      </c>
      <c r="G6" s="139">
        <f t="shared" ref="G6:G20" si="2">E6/D6-1</f>
        <v>-1.8242122719734688E-2</v>
      </c>
      <c r="H6" s="526">
        <f t="shared" ref="H6:H11" si="3">C6/C$11</f>
        <v>0.28043859649122804</v>
      </c>
      <c r="I6" s="526">
        <f t="shared" si="0"/>
        <v>0.28197334580313305</v>
      </c>
      <c r="J6" s="521">
        <f t="shared" si="0"/>
        <v>0.28059088395607867</v>
      </c>
      <c r="L6" s="7" t="s">
        <v>96</v>
      </c>
      <c r="M6" s="531">
        <v>0.248</v>
      </c>
      <c r="N6" s="531">
        <v>0.23100000000000001</v>
      </c>
      <c r="O6" s="531">
        <v>0.17100000000000001</v>
      </c>
    </row>
    <row r="7" spans="2:15">
      <c r="B7" s="202" t="s">
        <v>88</v>
      </c>
      <c r="C7" s="99">
        <v>2723</v>
      </c>
      <c r="D7" s="100">
        <v>3161</v>
      </c>
      <c r="E7" s="115">
        <v>3110</v>
      </c>
      <c r="F7" s="140">
        <f t="shared" si="1"/>
        <v>0.14212265883217046</v>
      </c>
      <c r="G7" s="141">
        <f t="shared" si="2"/>
        <v>-1.6134134767478603E-2</v>
      </c>
      <c r="H7" s="527">
        <f t="shared" si="3"/>
        <v>0.23885964912280702</v>
      </c>
      <c r="I7" s="527">
        <f t="shared" si="0"/>
        <v>0.2463564803990336</v>
      </c>
      <c r="J7" s="522">
        <f t="shared" si="0"/>
        <v>0.24567501382415671</v>
      </c>
      <c r="L7" s="7" t="s">
        <v>98</v>
      </c>
      <c r="M7" s="531">
        <v>0.155</v>
      </c>
      <c r="N7" s="531">
        <v>0.154</v>
      </c>
      <c r="O7" s="531">
        <v>0.193</v>
      </c>
    </row>
    <row r="8" spans="2:15" ht="24">
      <c r="B8" s="202" t="s">
        <v>89</v>
      </c>
      <c r="C8" s="101">
        <v>473</v>
      </c>
      <c r="D8" s="102">
        <v>457</v>
      </c>
      <c r="E8" s="116">
        <v>442</v>
      </c>
      <c r="F8" s="140">
        <f t="shared" si="1"/>
        <v>-6.5539112050739923E-2</v>
      </c>
      <c r="G8" s="141">
        <f t="shared" si="2"/>
        <v>-3.2822757111597323E-2</v>
      </c>
      <c r="H8" s="527">
        <f t="shared" si="3"/>
        <v>4.149122807017544E-2</v>
      </c>
      <c r="I8" s="527">
        <f t="shared" si="0"/>
        <v>3.5616865404099446E-2</v>
      </c>
      <c r="J8" s="522">
        <f t="shared" si="0"/>
        <v>3.4915870131921954E-2</v>
      </c>
      <c r="L8" s="7" t="s">
        <v>100</v>
      </c>
      <c r="M8" s="531">
        <v>6.2E-2</v>
      </c>
      <c r="N8" s="531">
        <v>6.3E-2</v>
      </c>
      <c r="O8" s="531">
        <v>5.6000000000000001E-2</v>
      </c>
    </row>
    <row r="9" spans="2:15">
      <c r="B9" s="122" t="s">
        <v>90</v>
      </c>
      <c r="C9" s="96">
        <v>778</v>
      </c>
      <c r="D9" s="97">
        <v>906</v>
      </c>
      <c r="E9" s="98">
        <v>959</v>
      </c>
      <c r="F9" s="142">
        <f t="shared" si="1"/>
        <v>0.23264781491002573</v>
      </c>
      <c r="G9" s="143">
        <f t="shared" si="2"/>
        <v>5.8498896247240584E-2</v>
      </c>
      <c r="H9" s="528">
        <f t="shared" si="3"/>
        <v>6.8245614035087721E-2</v>
      </c>
      <c r="I9" s="528">
        <f t="shared" si="0"/>
        <v>7.0610240823006779E-2</v>
      </c>
      <c r="J9" s="523">
        <f t="shared" si="0"/>
        <v>7.5756378860889484E-2</v>
      </c>
      <c r="L9" s="7" t="s">
        <v>101</v>
      </c>
      <c r="M9" s="531">
        <v>4.9000000000000002E-2</v>
      </c>
      <c r="N9" s="531">
        <v>6.4000000000000001E-2</v>
      </c>
      <c r="O9" s="531">
        <v>6.6000000000000003E-2</v>
      </c>
    </row>
    <row r="10" spans="2:15">
      <c r="B10" s="122" t="s">
        <v>91</v>
      </c>
      <c r="C10" s="93">
        <v>1228</v>
      </c>
      <c r="D10" s="94">
        <v>1371</v>
      </c>
      <c r="E10" s="95">
        <v>1480</v>
      </c>
      <c r="F10" s="138">
        <f t="shared" si="1"/>
        <v>0.20521172638436491</v>
      </c>
      <c r="G10" s="139">
        <f t="shared" si="2"/>
        <v>7.9504011670313623E-2</v>
      </c>
      <c r="H10" s="526">
        <f t="shared" si="3"/>
        <v>0.10771929824561403</v>
      </c>
      <c r="I10" s="526">
        <f t="shared" si="0"/>
        <v>0.10685059621229834</v>
      </c>
      <c r="J10" s="521">
        <f t="shared" si="0"/>
        <v>0.11691286831503278</v>
      </c>
      <c r="L10" s="7" t="s">
        <v>102</v>
      </c>
      <c r="M10" s="531">
        <v>0.03</v>
      </c>
      <c r="N10" s="531">
        <v>2.9000000000000001E-2</v>
      </c>
      <c r="O10" s="531">
        <v>4.1000000000000002E-2</v>
      </c>
    </row>
    <row r="11" spans="2:15" ht="26">
      <c r="B11" s="123" t="s">
        <v>655</v>
      </c>
      <c r="C11" s="111">
        <v>11400</v>
      </c>
      <c r="D11" s="112">
        <v>12831</v>
      </c>
      <c r="E11" s="118">
        <v>12659</v>
      </c>
      <c r="F11" s="145">
        <f t="shared" si="1"/>
        <v>0.110438596491228</v>
      </c>
      <c r="G11" s="146">
        <f t="shared" si="2"/>
        <v>-1.3405034681630457E-2</v>
      </c>
      <c r="H11" s="113">
        <f t="shared" si="3"/>
        <v>1</v>
      </c>
      <c r="I11" s="113">
        <f t="shared" si="0"/>
        <v>1</v>
      </c>
      <c r="J11" s="524">
        <f t="shared" si="0"/>
        <v>1</v>
      </c>
      <c r="L11" s="536" t="s">
        <v>103</v>
      </c>
      <c r="M11" s="537">
        <v>0.54368421052631577</v>
      </c>
      <c r="N11" s="537">
        <v>0.54056581716156182</v>
      </c>
      <c r="O11" s="537">
        <v>0.52673986886799906</v>
      </c>
    </row>
    <row r="12" spans="2:15" ht="26">
      <c r="B12" s="204" t="s">
        <v>95</v>
      </c>
      <c r="C12" s="103">
        <v>188849</v>
      </c>
      <c r="D12" s="104">
        <v>195315</v>
      </c>
      <c r="E12" s="107">
        <v>190862</v>
      </c>
      <c r="F12" s="147">
        <f t="shared" si="1"/>
        <v>1.0659309818955798E-2</v>
      </c>
      <c r="G12" s="148">
        <f t="shared" si="2"/>
        <v>-2.279906817192745E-2</v>
      </c>
      <c r="H12" s="120"/>
      <c r="I12" s="119"/>
      <c r="J12" s="119"/>
    </row>
    <row r="13" spans="2:15" ht="26">
      <c r="B13" s="124" t="s">
        <v>97</v>
      </c>
      <c r="C13" s="105">
        <v>0.06</v>
      </c>
      <c r="D13" s="106">
        <v>6.5699999999999995E-2</v>
      </c>
      <c r="E13" s="108">
        <v>6.6299999999999998E-2</v>
      </c>
      <c r="F13" s="119"/>
      <c r="G13" s="119"/>
      <c r="H13" s="119"/>
      <c r="I13" s="119"/>
      <c r="J13" s="119"/>
    </row>
    <row r="14" spans="2:15">
      <c r="B14" s="546" t="s">
        <v>99</v>
      </c>
      <c r="C14" s="546"/>
      <c r="D14" s="546"/>
      <c r="E14" s="546"/>
      <c r="F14" s="546"/>
      <c r="G14" s="546"/>
      <c r="H14" s="546"/>
      <c r="I14" s="546"/>
      <c r="J14" s="546"/>
    </row>
    <row r="15" spans="2:15">
      <c r="B15" s="540"/>
      <c r="C15" s="540"/>
      <c r="D15" s="540"/>
      <c r="E15" s="540"/>
      <c r="F15" s="540"/>
      <c r="G15" s="540"/>
      <c r="H15" s="540"/>
      <c r="I15" s="540"/>
      <c r="J15" s="540"/>
    </row>
    <row r="16" spans="2:15" ht="26">
      <c r="B16" s="122" t="s">
        <v>656</v>
      </c>
      <c r="C16" s="93">
        <v>7600</v>
      </c>
      <c r="D16" s="94">
        <v>8554</v>
      </c>
      <c r="E16" s="95">
        <v>8439</v>
      </c>
      <c r="F16" s="138">
        <f t="shared" ref="F16" si="4">E16/C16-1</f>
        <v>0.11039473684210521</v>
      </c>
      <c r="G16" s="139">
        <f t="shared" ref="G16" si="5">E16/D16-1</f>
        <v>-1.3444002805704902E-2</v>
      </c>
      <c r="H16" s="530"/>
    </row>
    <row r="17" spans="2:8" ht="26">
      <c r="B17" s="198" t="s">
        <v>657</v>
      </c>
      <c r="C17" s="199">
        <f>C18+C19</f>
        <v>639.90000000000009</v>
      </c>
      <c r="D17" s="200">
        <f>D18+D19</f>
        <v>505</v>
      </c>
      <c r="E17" s="114">
        <f>E18+E19</f>
        <v>609</v>
      </c>
      <c r="F17" s="201">
        <f t="shared" si="1"/>
        <v>-4.8288795124238337E-2</v>
      </c>
      <c r="G17" s="144">
        <f t="shared" si="2"/>
        <v>0.2059405940594059</v>
      </c>
      <c r="H17" s="530"/>
    </row>
    <row r="18" spans="2:8" ht="30" customHeight="1">
      <c r="B18" s="203" t="s">
        <v>92</v>
      </c>
      <c r="C18" s="193">
        <v>388.6</v>
      </c>
      <c r="D18" s="194">
        <v>290</v>
      </c>
      <c r="E18" s="195">
        <v>377</v>
      </c>
      <c r="F18" s="196">
        <f t="shared" si="1"/>
        <v>-2.9850746268656803E-2</v>
      </c>
      <c r="G18" s="197">
        <f t="shared" si="2"/>
        <v>0.30000000000000004</v>
      </c>
      <c r="H18" s="530"/>
    </row>
    <row r="19" spans="2:8">
      <c r="B19" s="203" t="s">
        <v>93</v>
      </c>
      <c r="C19" s="193">
        <v>251.3</v>
      </c>
      <c r="D19" s="194">
        <v>215</v>
      </c>
      <c r="E19" s="195">
        <v>232</v>
      </c>
      <c r="F19" s="196">
        <f t="shared" si="1"/>
        <v>-7.6800636689216106E-2</v>
      </c>
      <c r="G19" s="197">
        <f t="shared" si="2"/>
        <v>7.9069767441860561E-2</v>
      </c>
      <c r="H19" s="530"/>
    </row>
    <row r="20" spans="2:8">
      <c r="B20" s="123" t="s">
        <v>658</v>
      </c>
      <c r="C20" s="111">
        <f>SUM(C16:C17)</f>
        <v>8239.9</v>
      </c>
      <c r="D20" s="112">
        <f t="shared" ref="D20:E20" si="6">SUM(D16:D17)</f>
        <v>9059</v>
      </c>
      <c r="E20" s="118">
        <f t="shared" si="6"/>
        <v>9048</v>
      </c>
      <c r="F20" s="145">
        <f t="shared" si="1"/>
        <v>9.8071578538574622E-2</v>
      </c>
      <c r="G20" s="146">
        <f t="shared" si="2"/>
        <v>-1.2142620598299958E-3</v>
      </c>
      <c r="H20" s="530"/>
    </row>
  </sheetData>
  <mergeCells count="4">
    <mergeCell ref="C3:E3"/>
    <mergeCell ref="F3:G3"/>
    <mergeCell ref="H3:J3"/>
    <mergeCell ref="B14:J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9288-35CD-4192-B732-08B883AF5279}">
  <sheetPr codeName="Feuil7"/>
  <dimension ref="B1:O34"/>
  <sheetViews>
    <sheetView zoomScale="70" zoomScaleNormal="70" workbookViewId="0">
      <selection activeCell="P20" sqref="P20"/>
    </sheetView>
  </sheetViews>
  <sheetFormatPr baseColWidth="10" defaultColWidth="11" defaultRowHeight="15.5"/>
  <cols>
    <col min="2" max="2" width="31.58203125" bestFit="1" customWidth="1"/>
    <col min="3" max="4" width="9" customWidth="1"/>
    <col min="5" max="6" width="9.33203125" customWidth="1"/>
    <col min="7" max="7" width="8" customWidth="1"/>
    <col min="8" max="8" width="6.5" customWidth="1"/>
  </cols>
  <sheetData>
    <row r="1" spans="2:15">
      <c r="B1" s="4" t="s">
        <v>9</v>
      </c>
    </row>
    <row r="2" spans="2:15" ht="16" thickBot="1"/>
    <row r="3" spans="2:15" ht="16" thickBot="1">
      <c r="B3" s="462" t="s">
        <v>104</v>
      </c>
      <c r="C3" s="119"/>
      <c r="D3" s="119"/>
      <c r="E3" s="559">
        <v>2021</v>
      </c>
      <c r="F3" s="560"/>
      <c r="G3" s="560"/>
      <c r="H3" s="560"/>
      <c r="I3" s="561"/>
      <c r="J3" s="119"/>
      <c r="K3" s="119"/>
      <c r="L3" s="119"/>
    </row>
    <row r="4" spans="2:15" ht="37.5">
      <c r="B4" s="463" t="s">
        <v>105</v>
      </c>
      <c r="C4" s="464">
        <v>2019</v>
      </c>
      <c r="D4" s="486">
        <v>2020</v>
      </c>
      <c r="E4" s="499" t="s">
        <v>106</v>
      </c>
      <c r="F4" s="500" t="s">
        <v>107</v>
      </c>
      <c r="G4" s="500" t="s">
        <v>108</v>
      </c>
      <c r="H4" s="508" t="s">
        <v>41</v>
      </c>
      <c r="I4" s="511" t="s">
        <v>109</v>
      </c>
      <c r="J4" s="494" t="s">
        <v>110</v>
      </c>
      <c r="K4" s="465" t="s">
        <v>111</v>
      </c>
      <c r="L4" s="465" t="s">
        <v>112</v>
      </c>
    </row>
    <row r="5" spans="2:15">
      <c r="B5" s="466" t="s">
        <v>113</v>
      </c>
      <c r="C5" s="467">
        <v>937</v>
      </c>
      <c r="D5" s="492">
        <v>1056</v>
      </c>
      <c r="E5" s="501">
        <v>383</v>
      </c>
      <c r="F5" s="468">
        <v>451</v>
      </c>
      <c r="G5" s="468">
        <v>12</v>
      </c>
      <c r="H5" s="509">
        <v>155</v>
      </c>
      <c r="I5" s="512">
        <v>1000</v>
      </c>
      <c r="J5" s="495">
        <v>-5.3030303030302983E-2</v>
      </c>
      <c r="K5" s="469">
        <v>6.7235859124866515E-2</v>
      </c>
      <c r="L5" s="470">
        <v>0.61599999999999999</v>
      </c>
      <c r="N5" s="530"/>
      <c r="O5" s="530"/>
    </row>
    <row r="6" spans="2:15">
      <c r="B6" s="466" t="s">
        <v>114</v>
      </c>
      <c r="C6" s="467">
        <v>928</v>
      </c>
      <c r="D6" s="492">
        <v>1039</v>
      </c>
      <c r="E6" s="501">
        <v>291</v>
      </c>
      <c r="F6" s="468">
        <v>414</v>
      </c>
      <c r="G6" s="468">
        <v>10</v>
      </c>
      <c r="H6" s="509">
        <v>298</v>
      </c>
      <c r="I6" s="512">
        <v>1014</v>
      </c>
      <c r="J6" s="495">
        <v>-2.4061597690086645E-2</v>
      </c>
      <c r="K6" s="469">
        <v>9.2672413793103425E-2</v>
      </c>
      <c r="L6" s="470">
        <v>0.188</v>
      </c>
      <c r="N6" s="530"/>
      <c r="O6" s="530"/>
    </row>
    <row r="7" spans="2:15">
      <c r="B7" s="472" t="s">
        <v>115</v>
      </c>
      <c r="C7" s="473">
        <v>1865</v>
      </c>
      <c r="D7" s="488">
        <v>2095</v>
      </c>
      <c r="E7" s="502">
        <v>671</v>
      </c>
      <c r="F7" s="474">
        <v>866</v>
      </c>
      <c r="G7" s="474">
        <v>23</v>
      </c>
      <c r="H7" s="491">
        <v>453</v>
      </c>
      <c r="I7" s="513">
        <v>2015</v>
      </c>
      <c r="J7" s="496">
        <v>-3.8186157517899777E-2</v>
      </c>
      <c r="K7" s="475">
        <v>8.0428954423592547E-2</v>
      </c>
      <c r="L7" s="476">
        <v>0.40100000000000002</v>
      </c>
      <c r="N7" s="530"/>
      <c r="O7" s="530"/>
    </row>
    <row r="8" spans="2:15">
      <c r="B8" s="466" t="s">
        <v>116</v>
      </c>
      <c r="C8" s="467">
        <v>395</v>
      </c>
      <c r="D8" s="487">
        <v>431</v>
      </c>
      <c r="E8" s="501">
        <v>326</v>
      </c>
      <c r="F8" s="468">
        <v>59</v>
      </c>
      <c r="G8" s="468" t="s">
        <v>117</v>
      </c>
      <c r="H8" s="509">
        <v>22</v>
      </c>
      <c r="I8" s="512">
        <v>407</v>
      </c>
      <c r="J8" s="495">
        <v>-5.5684454756380508E-2</v>
      </c>
      <c r="K8" s="469">
        <v>3.0379746835442978E-2</v>
      </c>
      <c r="L8" s="470">
        <v>1.0999999999999999E-2</v>
      </c>
      <c r="N8" s="530"/>
      <c r="O8" s="530"/>
    </row>
    <row r="9" spans="2:15">
      <c r="B9" s="466" t="s">
        <v>118</v>
      </c>
      <c r="C9" s="467">
        <v>843</v>
      </c>
      <c r="D9" s="487">
        <v>902</v>
      </c>
      <c r="E9" s="501">
        <v>517</v>
      </c>
      <c r="F9" s="468">
        <v>206</v>
      </c>
      <c r="G9" s="468">
        <v>4</v>
      </c>
      <c r="H9" s="509">
        <v>126</v>
      </c>
      <c r="I9" s="512">
        <v>853</v>
      </c>
      <c r="J9" s="495">
        <v>-5.432372505543237E-2</v>
      </c>
      <c r="K9" s="469">
        <v>1.1862396204033177E-2</v>
      </c>
      <c r="L9" s="470">
        <v>1.9E-2</v>
      </c>
      <c r="N9" s="530"/>
      <c r="O9" s="530"/>
    </row>
    <row r="10" spans="2:15">
      <c r="B10" s="466" t="s">
        <v>119</v>
      </c>
      <c r="C10" s="467">
        <v>552</v>
      </c>
      <c r="D10" s="487">
        <v>630</v>
      </c>
      <c r="E10" s="501">
        <v>387</v>
      </c>
      <c r="F10" s="468">
        <v>183</v>
      </c>
      <c r="G10" s="468">
        <v>4</v>
      </c>
      <c r="H10" s="509">
        <v>33</v>
      </c>
      <c r="I10" s="512">
        <v>607</v>
      </c>
      <c r="J10" s="495">
        <v>-3.6507936507936489E-2</v>
      </c>
      <c r="K10" s="469">
        <v>9.9637681159420399E-2</v>
      </c>
      <c r="L10" s="470">
        <v>7.0000000000000001E-3</v>
      </c>
      <c r="N10" s="530"/>
      <c r="O10" s="530"/>
    </row>
    <row r="11" spans="2:15">
      <c r="B11" s="477" t="s">
        <v>120</v>
      </c>
      <c r="C11" s="478">
        <v>1791</v>
      </c>
      <c r="D11" s="489">
        <v>1963</v>
      </c>
      <c r="E11" s="503">
        <v>1231</v>
      </c>
      <c r="F11" s="478">
        <v>448</v>
      </c>
      <c r="G11" s="478">
        <v>8</v>
      </c>
      <c r="H11" s="489">
        <v>181</v>
      </c>
      <c r="I11" s="514">
        <v>1867</v>
      </c>
      <c r="J11" s="497">
        <v>-4.8904737646459528E-2</v>
      </c>
      <c r="K11" s="479">
        <v>4.2434394193188174E-2</v>
      </c>
      <c r="L11" s="480">
        <v>1.4E-2</v>
      </c>
      <c r="N11" s="530"/>
      <c r="O11" s="530"/>
    </row>
    <row r="12" spans="2:15">
      <c r="B12" s="466" t="s">
        <v>121</v>
      </c>
      <c r="C12" s="467">
        <v>401</v>
      </c>
      <c r="D12" s="487">
        <v>446</v>
      </c>
      <c r="E12" s="501">
        <v>267</v>
      </c>
      <c r="F12" s="468">
        <v>54</v>
      </c>
      <c r="G12" s="468">
        <v>61</v>
      </c>
      <c r="H12" s="509">
        <v>48</v>
      </c>
      <c r="I12" s="515">
        <v>431</v>
      </c>
      <c r="J12" s="495">
        <v>-3.3632286995515681E-2</v>
      </c>
      <c r="K12" s="469">
        <v>7.4812967581047385E-2</v>
      </c>
      <c r="L12" s="470">
        <v>3.0000000000000001E-3</v>
      </c>
      <c r="N12" s="530"/>
      <c r="O12" s="530"/>
    </row>
    <row r="13" spans="2:15">
      <c r="B13" s="466" t="s">
        <v>122</v>
      </c>
      <c r="C13" s="467">
        <v>143</v>
      </c>
      <c r="D13" s="487">
        <v>159</v>
      </c>
      <c r="E13" s="501">
        <v>88</v>
      </c>
      <c r="F13" s="468">
        <v>28</v>
      </c>
      <c r="G13" s="468">
        <v>17</v>
      </c>
      <c r="H13" s="509">
        <v>21</v>
      </c>
      <c r="I13" s="512">
        <v>154</v>
      </c>
      <c r="J13" s="495">
        <v>-3.1446540880503138E-2</v>
      </c>
      <c r="K13" s="469">
        <v>7.6923076923076872E-2</v>
      </c>
      <c r="L13" s="470">
        <v>2.9000000000000001E-2</v>
      </c>
      <c r="N13" s="530"/>
      <c r="O13" s="530"/>
    </row>
    <row r="14" spans="2:15">
      <c r="B14" s="466" t="s">
        <v>123</v>
      </c>
      <c r="C14" s="467">
        <v>72</v>
      </c>
      <c r="D14" s="487">
        <v>79</v>
      </c>
      <c r="E14" s="501">
        <v>22</v>
      </c>
      <c r="F14" s="468">
        <v>18</v>
      </c>
      <c r="G14" s="468">
        <v>24</v>
      </c>
      <c r="H14" s="509">
        <v>15</v>
      </c>
      <c r="I14" s="512">
        <v>80</v>
      </c>
      <c r="J14" s="495">
        <v>1.2658227848101333E-2</v>
      </c>
      <c r="K14" s="469">
        <v>0.11111111111111116</v>
      </c>
      <c r="L14" s="470">
        <v>1.9E-2</v>
      </c>
      <c r="N14" s="530"/>
      <c r="O14" s="530"/>
    </row>
    <row r="15" spans="2:15">
      <c r="B15" s="466" t="s">
        <v>124</v>
      </c>
      <c r="C15" s="467">
        <v>283</v>
      </c>
      <c r="D15" s="487">
        <v>308</v>
      </c>
      <c r="E15" s="501">
        <v>164</v>
      </c>
      <c r="F15" s="468">
        <v>77</v>
      </c>
      <c r="G15" s="468">
        <v>5</v>
      </c>
      <c r="H15" s="509">
        <v>66</v>
      </c>
      <c r="I15" s="512">
        <v>313</v>
      </c>
      <c r="J15" s="495">
        <v>1.6233766233766156E-2</v>
      </c>
      <c r="K15" s="469">
        <v>0.10600706713780927</v>
      </c>
      <c r="L15" s="470">
        <v>5.0000000000000001E-3</v>
      </c>
      <c r="N15" s="530"/>
      <c r="O15" s="530"/>
    </row>
    <row r="16" spans="2:15">
      <c r="B16" s="466" t="s">
        <v>125</v>
      </c>
      <c r="C16" s="467">
        <v>178</v>
      </c>
      <c r="D16" s="487">
        <v>189</v>
      </c>
      <c r="E16" s="501">
        <v>120</v>
      </c>
      <c r="F16" s="468">
        <v>50</v>
      </c>
      <c r="G16" s="468">
        <v>3</v>
      </c>
      <c r="H16" s="509">
        <v>3</v>
      </c>
      <c r="I16" s="515">
        <v>176</v>
      </c>
      <c r="J16" s="495">
        <v>-6.8783068783068835E-2</v>
      </c>
      <c r="K16" s="469">
        <v>-1.1235955056179803E-2</v>
      </c>
      <c r="L16" s="470">
        <v>0.26500000000000001</v>
      </c>
      <c r="N16" s="530"/>
      <c r="O16" s="530"/>
    </row>
    <row r="17" spans="2:15">
      <c r="B17" s="477" t="s">
        <v>126</v>
      </c>
      <c r="C17" s="478">
        <v>1078</v>
      </c>
      <c r="D17" s="489">
        <v>1181</v>
      </c>
      <c r="E17" s="504">
        <v>674</v>
      </c>
      <c r="F17" s="481">
        <v>226</v>
      </c>
      <c r="G17" s="481">
        <v>110</v>
      </c>
      <c r="H17" s="490">
        <v>154</v>
      </c>
      <c r="I17" s="516">
        <v>1149</v>
      </c>
      <c r="J17" s="497">
        <v>-2.7095681625740942E-2</v>
      </c>
      <c r="K17" s="479">
        <v>6.5862708719851559E-2</v>
      </c>
      <c r="L17" s="480">
        <v>4.8000000000000001E-2</v>
      </c>
      <c r="N17" s="530"/>
      <c r="O17" s="530"/>
    </row>
    <row r="18" spans="2:15">
      <c r="B18" s="472" t="s">
        <v>127</v>
      </c>
      <c r="C18" s="473">
        <v>2868</v>
      </c>
      <c r="D18" s="488">
        <v>3143</v>
      </c>
      <c r="E18" s="505">
        <v>1892</v>
      </c>
      <c r="F18" s="473">
        <v>674</v>
      </c>
      <c r="G18" s="473">
        <v>119</v>
      </c>
      <c r="H18" s="488">
        <v>336</v>
      </c>
      <c r="I18" s="513">
        <v>3016</v>
      </c>
      <c r="J18" s="496">
        <v>-4.0407254215717447E-2</v>
      </c>
      <c r="K18" s="475">
        <v>5.1603905160390484E-2</v>
      </c>
      <c r="L18" s="476">
        <v>2.7E-2</v>
      </c>
      <c r="N18" s="530"/>
      <c r="O18" s="530"/>
    </row>
    <row r="19" spans="2:15">
      <c r="B19" s="466" t="s">
        <v>128</v>
      </c>
      <c r="C19" s="467">
        <v>206</v>
      </c>
      <c r="D19" s="487">
        <v>223</v>
      </c>
      <c r="E19" s="501">
        <v>183</v>
      </c>
      <c r="F19" s="468">
        <v>21</v>
      </c>
      <c r="G19" s="468">
        <v>24</v>
      </c>
      <c r="H19" s="509">
        <v>2</v>
      </c>
      <c r="I19" s="512">
        <v>230</v>
      </c>
      <c r="J19" s="495">
        <v>3.1390134529148073E-2</v>
      </c>
      <c r="K19" s="469">
        <v>0.11650485436893199</v>
      </c>
      <c r="L19" s="470">
        <v>0.88200000000000001</v>
      </c>
      <c r="N19" s="530"/>
      <c r="O19" s="530"/>
    </row>
    <row r="20" spans="2:15">
      <c r="B20" s="466" t="s">
        <v>129</v>
      </c>
      <c r="C20" s="467">
        <v>350</v>
      </c>
      <c r="D20" s="487">
        <v>367</v>
      </c>
      <c r="E20" s="501">
        <v>202</v>
      </c>
      <c r="F20" s="468">
        <v>164</v>
      </c>
      <c r="G20" s="468">
        <v>3</v>
      </c>
      <c r="H20" s="509" t="s">
        <v>130</v>
      </c>
      <c r="I20" s="512">
        <v>368</v>
      </c>
      <c r="J20" s="495">
        <v>2.7247956403269047E-3</v>
      </c>
      <c r="K20" s="469">
        <v>5.1428571428571379E-2</v>
      </c>
      <c r="L20" s="470">
        <v>0.17499999999999999</v>
      </c>
      <c r="N20" s="530"/>
      <c r="O20" s="530"/>
    </row>
    <row r="21" spans="2:15">
      <c r="B21" s="466" t="s">
        <v>131</v>
      </c>
      <c r="C21" s="467">
        <v>196</v>
      </c>
      <c r="D21" s="487">
        <v>253</v>
      </c>
      <c r="E21" s="501">
        <v>222</v>
      </c>
      <c r="F21" s="468">
        <v>19</v>
      </c>
      <c r="G21" s="468">
        <v>9</v>
      </c>
      <c r="H21" s="509" t="s">
        <v>130</v>
      </c>
      <c r="I21" s="512">
        <v>251</v>
      </c>
      <c r="J21" s="495">
        <v>-7.905138339920903E-3</v>
      </c>
      <c r="K21" s="469">
        <v>0.28061224489795911</v>
      </c>
      <c r="L21" s="470">
        <v>0.57999999999999996</v>
      </c>
      <c r="N21" s="530"/>
      <c r="O21" s="530"/>
    </row>
    <row r="22" spans="2:15">
      <c r="B22" s="472" t="s">
        <v>132</v>
      </c>
      <c r="C22" s="474">
        <v>751</v>
      </c>
      <c r="D22" s="491">
        <v>843</v>
      </c>
      <c r="E22" s="502">
        <v>607</v>
      </c>
      <c r="F22" s="474">
        <v>203</v>
      </c>
      <c r="G22" s="474">
        <v>36</v>
      </c>
      <c r="H22" s="491">
        <v>2</v>
      </c>
      <c r="I22" s="517">
        <v>848</v>
      </c>
      <c r="J22" s="496">
        <v>5.9311981020166993E-3</v>
      </c>
      <c r="K22" s="475">
        <v>0.12916111850865519</v>
      </c>
      <c r="L22" s="476">
        <v>0.48599999999999999</v>
      </c>
      <c r="N22" s="530"/>
      <c r="O22" s="530"/>
    </row>
    <row r="23" spans="2:15">
      <c r="B23" s="472" t="s">
        <v>133</v>
      </c>
      <c r="C23" s="474">
        <v>914</v>
      </c>
      <c r="D23" s="491">
        <v>960</v>
      </c>
      <c r="E23" s="502">
        <v>278</v>
      </c>
      <c r="F23" s="474">
        <v>304</v>
      </c>
      <c r="G23" s="474">
        <v>328</v>
      </c>
      <c r="H23" s="491">
        <v>60</v>
      </c>
      <c r="I23" s="517">
        <v>970</v>
      </c>
      <c r="J23" s="496">
        <v>1.0416666666666741E-2</v>
      </c>
      <c r="K23" s="475">
        <v>6.1269146608315062E-2</v>
      </c>
      <c r="L23" s="476">
        <v>6.2E-2</v>
      </c>
      <c r="N23" s="530"/>
      <c r="O23" s="530"/>
    </row>
    <row r="24" spans="2:15">
      <c r="B24" s="466" t="s">
        <v>134</v>
      </c>
      <c r="C24" s="471">
        <v>1804</v>
      </c>
      <c r="D24" s="492">
        <v>2104</v>
      </c>
      <c r="E24" s="501">
        <v>1323</v>
      </c>
      <c r="F24" s="468">
        <v>651</v>
      </c>
      <c r="G24" s="468">
        <v>83</v>
      </c>
      <c r="H24" s="509">
        <v>26</v>
      </c>
      <c r="I24" s="518">
        <v>2084</v>
      </c>
      <c r="J24" s="495">
        <v>-9.5057034220532577E-3</v>
      </c>
      <c r="K24" s="469">
        <v>0.15521064301552112</v>
      </c>
      <c r="L24" s="470">
        <v>0.58699999999999997</v>
      </c>
      <c r="N24" s="530"/>
      <c r="O24" s="530"/>
    </row>
    <row r="25" spans="2:15">
      <c r="B25" s="466" t="s">
        <v>135</v>
      </c>
      <c r="C25" s="471">
        <v>1627</v>
      </c>
      <c r="D25" s="492">
        <v>1946</v>
      </c>
      <c r="E25" s="501">
        <v>1222</v>
      </c>
      <c r="F25" s="468">
        <v>560</v>
      </c>
      <c r="G25" s="468">
        <v>83</v>
      </c>
      <c r="H25" s="509">
        <v>7</v>
      </c>
      <c r="I25" s="518">
        <v>1873</v>
      </c>
      <c r="J25" s="495">
        <v>-3.7512846865364824E-2</v>
      </c>
      <c r="K25" s="469">
        <v>0.15119852489244012</v>
      </c>
      <c r="L25" s="470">
        <v>0.59</v>
      </c>
      <c r="N25" s="530"/>
      <c r="O25" s="530"/>
    </row>
    <row r="26" spans="2:15">
      <c r="B26" s="477" t="s">
        <v>136</v>
      </c>
      <c r="C26" s="478">
        <v>3431</v>
      </c>
      <c r="D26" s="489">
        <v>4050</v>
      </c>
      <c r="E26" s="503">
        <v>2545</v>
      </c>
      <c r="F26" s="478">
        <v>1211</v>
      </c>
      <c r="G26" s="478">
        <v>167</v>
      </c>
      <c r="H26" s="489">
        <v>33</v>
      </c>
      <c r="I26" s="514">
        <v>3956</v>
      </c>
      <c r="J26" s="497">
        <v>-2.3209876543209829E-2</v>
      </c>
      <c r="K26" s="479">
        <v>0.15301661323229387</v>
      </c>
      <c r="L26" s="480">
        <v>0.58799999999999997</v>
      </c>
      <c r="N26" s="530"/>
      <c r="O26" s="530"/>
    </row>
    <row r="27" spans="2:15">
      <c r="B27" s="466" t="s">
        <v>137</v>
      </c>
      <c r="C27" s="467">
        <v>163</v>
      </c>
      <c r="D27" s="487">
        <v>184</v>
      </c>
      <c r="E27" s="501">
        <v>84</v>
      </c>
      <c r="F27" s="468">
        <v>94</v>
      </c>
      <c r="G27" s="468" t="s">
        <v>117</v>
      </c>
      <c r="H27" s="509">
        <v>2</v>
      </c>
      <c r="I27" s="512">
        <v>180</v>
      </c>
      <c r="J27" s="495">
        <v>-2.1739130434782594E-2</v>
      </c>
      <c r="K27" s="469">
        <v>0.10429447852760743</v>
      </c>
      <c r="L27" s="470">
        <v>0.23300000000000001</v>
      </c>
      <c r="N27" s="530"/>
      <c r="O27" s="530"/>
    </row>
    <row r="28" spans="2:15">
      <c r="B28" s="466" t="s">
        <v>138</v>
      </c>
      <c r="C28" s="467">
        <v>371</v>
      </c>
      <c r="D28" s="487">
        <v>377</v>
      </c>
      <c r="E28" s="501">
        <v>283</v>
      </c>
      <c r="F28" s="468">
        <v>74</v>
      </c>
      <c r="G28" s="468" t="s">
        <v>117</v>
      </c>
      <c r="H28" s="509">
        <v>14</v>
      </c>
      <c r="I28" s="512">
        <v>372</v>
      </c>
      <c r="J28" s="495">
        <v>-1.3262599469496039E-2</v>
      </c>
      <c r="K28" s="469">
        <v>2.6954177897573484E-3</v>
      </c>
      <c r="L28" s="470">
        <v>0.76700000000000002</v>
      </c>
      <c r="N28" s="530"/>
      <c r="O28" s="530"/>
    </row>
    <row r="29" spans="2:15">
      <c r="B29" s="477" t="s">
        <v>139</v>
      </c>
      <c r="C29" s="478">
        <v>534</v>
      </c>
      <c r="D29" s="489">
        <v>562</v>
      </c>
      <c r="E29" s="503">
        <v>367</v>
      </c>
      <c r="F29" s="478">
        <v>168</v>
      </c>
      <c r="G29" s="478" t="s">
        <v>117</v>
      </c>
      <c r="H29" s="489">
        <v>17</v>
      </c>
      <c r="I29" s="514">
        <v>552</v>
      </c>
      <c r="J29" s="497">
        <v>-1.7793594306049876E-2</v>
      </c>
      <c r="K29" s="479">
        <v>3.3707865168539408E-2</v>
      </c>
      <c r="L29" s="480">
        <v>0.59299999999999997</v>
      </c>
      <c r="N29" s="530"/>
      <c r="O29" s="530"/>
    </row>
    <row r="30" spans="2:15">
      <c r="B30" s="472" t="s">
        <v>140</v>
      </c>
      <c r="C30" s="473">
        <v>3965</v>
      </c>
      <c r="D30" s="488">
        <v>4612</v>
      </c>
      <c r="E30" s="505">
        <v>2912</v>
      </c>
      <c r="F30" s="473">
        <v>1379</v>
      </c>
      <c r="G30" s="473">
        <v>167</v>
      </c>
      <c r="H30" s="488">
        <v>50</v>
      </c>
      <c r="I30" s="513">
        <v>4508</v>
      </c>
      <c r="J30" s="496">
        <v>-2.2549869904596731E-2</v>
      </c>
      <c r="K30" s="475">
        <v>0.13694829760403526</v>
      </c>
      <c r="L30" s="476">
        <v>0.58899999999999997</v>
      </c>
      <c r="N30" s="530"/>
      <c r="O30" s="530"/>
    </row>
    <row r="31" spans="2:15">
      <c r="B31" s="466" t="s">
        <v>141</v>
      </c>
      <c r="C31" s="467">
        <v>979</v>
      </c>
      <c r="D31" s="492">
        <v>1103</v>
      </c>
      <c r="E31" s="501">
        <v>245</v>
      </c>
      <c r="F31" s="468">
        <v>118</v>
      </c>
      <c r="G31" s="468">
        <v>284</v>
      </c>
      <c r="H31" s="509">
        <v>560</v>
      </c>
      <c r="I31" s="512">
        <v>1207</v>
      </c>
      <c r="J31" s="495">
        <v>9.4288304623753483E-2</v>
      </c>
      <c r="K31" s="469">
        <v>0.23289070480081708</v>
      </c>
      <c r="L31" s="470">
        <v>3.0000000000000001E-3</v>
      </c>
      <c r="N31" s="530"/>
      <c r="O31" s="530"/>
    </row>
    <row r="32" spans="2:15" ht="26">
      <c r="B32" s="466" t="s">
        <v>142</v>
      </c>
      <c r="C32" s="467">
        <v>56</v>
      </c>
      <c r="D32" s="487">
        <v>75</v>
      </c>
      <c r="E32" s="501">
        <v>59</v>
      </c>
      <c r="F32" s="468">
        <v>8</v>
      </c>
      <c r="G32" s="468">
        <v>2</v>
      </c>
      <c r="H32" s="509">
        <v>19</v>
      </c>
      <c r="I32" s="512">
        <v>89</v>
      </c>
      <c r="J32" s="495">
        <v>0.18666666666666676</v>
      </c>
      <c r="K32" s="469">
        <v>0.58928571428571419</v>
      </c>
      <c r="L32" s="470">
        <v>0.13500000000000001</v>
      </c>
      <c r="N32" s="530"/>
      <c r="O32" s="530"/>
    </row>
    <row r="33" spans="2:15">
      <c r="B33" s="482" t="s">
        <v>143</v>
      </c>
      <c r="C33" s="473">
        <v>1036</v>
      </c>
      <c r="D33" s="488">
        <v>1178</v>
      </c>
      <c r="E33" s="502">
        <v>304</v>
      </c>
      <c r="F33" s="474">
        <v>126</v>
      </c>
      <c r="G33" s="474">
        <v>286</v>
      </c>
      <c r="H33" s="491">
        <v>580</v>
      </c>
      <c r="I33" s="513">
        <v>1296</v>
      </c>
      <c r="J33" s="496">
        <v>0.10016977928692694</v>
      </c>
      <c r="K33" s="475">
        <v>0.25096525096525091</v>
      </c>
      <c r="L33" s="476">
        <v>1.2E-2</v>
      </c>
      <c r="N33" s="530"/>
      <c r="O33" s="530"/>
    </row>
    <row r="34" spans="2:15" ht="16" thickBot="1">
      <c r="B34" s="463" t="s">
        <v>144</v>
      </c>
      <c r="C34" s="483">
        <v>11400</v>
      </c>
      <c r="D34" s="493">
        <v>12831</v>
      </c>
      <c r="E34" s="506">
        <v>6668</v>
      </c>
      <c r="F34" s="507">
        <v>3552</v>
      </c>
      <c r="G34" s="507">
        <v>959</v>
      </c>
      <c r="H34" s="510">
        <v>1480</v>
      </c>
      <c r="I34" s="519">
        <v>12659</v>
      </c>
      <c r="J34" s="498">
        <v>-1.3405034681630457E-2</v>
      </c>
      <c r="K34" s="484">
        <v>0.110438596491228</v>
      </c>
      <c r="L34" s="485">
        <v>0.31900000000000001</v>
      </c>
      <c r="N34" s="531"/>
      <c r="O34" s="531"/>
    </row>
  </sheetData>
  <mergeCells count="1">
    <mergeCell ref="E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6B09-1B42-4F0D-AEC4-465DB4044495}">
  <sheetPr codeName="Feuil8"/>
  <dimension ref="B2:N19"/>
  <sheetViews>
    <sheetView zoomScale="70" zoomScaleNormal="70" workbookViewId="0">
      <selection activeCell="B2" sqref="B2"/>
    </sheetView>
  </sheetViews>
  <sheetFormatPr baseColWidth="10" defaultColWidth="11" defaultRowHeight="15.5"/>
  <sheetData>
    <row r="2" spans="2:14">
      <c r="B2" s="4" t="s">
        <v>145</v>
      </c>
    </row>
    <row r="4" spans="2:14">
      <c r="B4" s="126"/>
      <c r="C4" s="126">
        <v>2010</v>
      </c>
      <c r="D4" s="126">
        <v>2011</v>
      </c>
      <c r="E4" s="126">
        <v>2012</v>
      </c>
      <c r="F4" s="126">
        <v>2013</v>
      </c>
      <c r="G4" s="126">
        <v>2014</v>
      </c>
      <c r="H4" s="126">
        <v>2015</v>
      </c>
      <c r="I4" s="126">
        <v>2016</v>
      </c>
      <c r="J4" s="126">
        <v>2017</v>
      </c>
      <c r="K4" s="126">
        <v>2018</v>
      </c>
      <c r="L4" s="126">
        <v>2019</v>
      </c>
      <c r="M4" s="126">
        <v>2020</v>
      </c>
      <c r="N4" s="126">
        <v>2021</v>
      </c>
    </row>
    <row r="5" spans="2:14">
      <c r="B5" s="127" t="s">
        <v>146</v>
      </c>
      <c r="C5" s="128">
        <v>6.02</v>
      </c>
      <c r="D5" s="128">
        <v>6.64</v>
      </c>
      <c r="E5" s="128">
        <v>7.04</v>
      </c>
      <c r="F5" s="128">
        <v>7.42</v>
      </c>
      <c r="G5" s="128">
        <v>8.17</v>
      </c>
      <c r="H5" s="128">
        <v>8.98</v>
      </c>
      <c r="I5" s="128">
        <v>9.84</v>
      </c>
      <c r="J5" s="128">
        <v>10.34</v>
      </c>
      <c r="K5" s="128">
        <v>10.91</v>
      </c>
      <c r="L5" s="128">
        <v>12.26</v>
      </c>
      <c r="M5" s="128">
        <v>14.99</v>
      </c>
      <c r="N5" s="128">
        <v>15.87</v>
      </c>
    </row>
    <row r="6" spans="2:14">
      <c r="B6" s="127" t="s">
        <v>147</v>
      </c>
      <c r="C6" s="129">
        <v>3.7370000000000001</v>
      </c>
      <c r="D6" s="129">
        <v>4.1589999999999998</v>
      </c>
      <c r="E6" s="129">
        <v>4.47</v>
      </c>
      <c r="F6" s="129">
        <v>4.875</v>
      </c>
      <c r="G6" s="130">
        <v>5.57</v>
      </c>
      <c r="H6" s="130">
        <v>6.351</v>
      </c>
      <c r="I6" s="128">
        <v>7.6959999999999997</v>
      </c>
      <c r="J6" s="128">
        <v>9.0679999999999996</v>
      </c>
      <c r="K6" s="128">
        <v>10.561999999999999</v>
      </c>
      <c r="L6" s="128">
        <v>12.04</v>
      </c>
      <c r="M6" s="128">
        <v>13.333</v>
      </c>
      <c r="N6" s="128">
        <v>13.268000000000001</v>
      </c>
    </row>
    <row r="7" spans="2:14">
      <c r="B7" s="131" t="s">
        <v>148</v>
      </c>
      <c r="C7" s="128">
        <v>1.8</v>
      </c>
      <c r="D7" s="128">
        <v>2</v>
      </c>
      <c r="E7" s="128">
        <v>2.1749999999999998</v>
      </c>
      <c r="F7" s="128">
        <v>2.3199999999999998</v>
      </c>
      <c r="G7" s="128">
        <v>2.46</v>
      </c>
      <c r="H7" s="128">
        <v>2.66</v>
      </c>
      <c r="I7" s="128">
        <v>3.0209999999999999</v>
      </c>
      <c r="J7" s="128">
        <v>3.552</v>
      </c>
      <c r="K7" s="128">
        <v>4.0890000000000004</v>
      </c>
      <c r="L7" s="128">
        <v>4.2690000000000001</v>
      </c>
      <c r="M7" s="128">
        <v>4.3579999999999997</v>
      </c>
      <c r="N7" s="128">
        <v>4.5730000000000004</v>
      </c>
    </row>
    <row r="8" spans="2:14">
      <c r="B8" s="127" t="s">
        <v>149</v>
      </c>
      <c r="C8" s="128"/>
      <c r="D8" s="128">
        <v>0.96499999999999997</v>
      </c>
      <c r="E8" s="128">
        <v>0.998</v>
      </c>
      <c r="F8" s="128">
        <v>1.018</v>
      </c>
      <c r="G8" s="128">
        <v>1.2028000000000001</v>
      </c>
      <c r="H8" s="128">
        <v>1.498</v>
      </c>
      <c r="I8" s="128">
        <v>1.6859999999999999</v>
      </c>
      <c r="J8" s="128">
        <v>1.962</v>
      </c>
      <c r="K8" s="128">
        <v>2.1800000000000002</v>
      </c>
      <c r="L8" s="128">
        <v>2.363</v>
      </c>
      <c r="M8" s="128">
        <v>2.528</v>
      </c>
      <c r="N8" s="128">
        <v>2.7519999999999998</v>
      </c>
    </row>
    <row r="9" spans="2:14">
      <c r="B9" s="127" t="s">
        <v>150</v>
      </c>
      <c r="C9" s="128">
        <v>0.9</v>
      </c>
      <c r="D9" s="128">
        <v>1</v>
      </c>
      <c r="E9" s="128">
        <v>1.1100000000000001</v>
      </c>
      <c r="F9" s="128">
        <v>1.2</v>
      </c>
      <c r="G9" s="128">
        <v>1.7</v>
      </c>
      <c r="H9" s="128">
        <v>2.34</v>
      </c>
      <c r="I9" s="128">
        <v>2.66</v>
      </c>
      <c r="J9" s="128">
        <v>2.81</v>
      </c>
      <c r="K9" s="128">
        <v>2.71</v>
      </c>
      <c r="L9" s="128">
        <v>2.6989999999999998</v>
      </c>
      <c r="M9" s="128">
        <v>2.76</v>
      </c>
      <c r="N9" s="128">
        <v>2.69</v>
      </c>
    </row>
    <row r="10" spans="2:14">
      <c r="B10" s="131" t="s">
        <v>151</v>
      </c>
      <c r="C10" s="128">
        <v>0.86099999999999999</v>
      </c>
      <c r="D10" s="128">
        <v>0.97499999999999998</v>
      </c>
      <c r="E10" s="128">
        <v>0.98</v>
      </c>
      <c r="F10" s="128">
        <v>1.044</v>
      </c>
      <c r="G10" s="128">
        <v>1.087</v>
      </c>
      <c r="H10" s="128">
        <v>1.3420000000000001</v>
      </c>
      <c r="I10" s="128">
        <v>1.6220000000000001</v>
      </c>
      <c r="J10" s="128">
        <v>1.8740000000000001</v>
      </c>
      <c r="K10" s="128">
        <v>2.1230000000000002</v>
      </c>
      <c r="L10" s="128">
        <v>2.3319999999999999</v>
      </c>
      <c r="M10" s="128">
        <v>2.46</v>
      </c>
      <c r="N10" s="128"/>
    </row>
    <row r="11" spans="2:14">
      <c r="B11" s="127" t="s">
        <v>152</v>
      </c>
      <c r="C11" s="128">
        <v>1.048</v>
      </c>
      <c r="D11" s="128">
        <v>1.1286</v>
      </c>
      <c r="E11" s="132"/>
      <c r="F11" s="132"/>
      <c r="G11" s="132">
        <v>1.3380000000000001</v>
      </c>
      <c r="H11" s="132">
        <v>1.4493</v>
      </c>
      <c r="I11" s="132">
        <v>1.6367</v>
      </c>
      <c r="J11" s="132">
        <v>1.8332999999999999</v>
      </c>
      <c r="K11" s="132">
        <v>1.93</v>
      </c>
      <c r="L11" s="132">
        <v>2.06</v>
      </c>
      <c r="M11" s="132">
        <v>2.3740000000000001</v>
      </c>
      <c r="N11" s="132"/>
    </row>
    <row r="12" spans="2:14">
      <c r="B12" s="131" t="s">
        <v>153</v>
      </c>
      <c r="C12" s="128">
        <v>0.75209999999999999</v>
      </c>
      <c r="D12" s="128">
        <v>0.81730000000000003</v>
      </c>
      <c r="E12" s="128">
        <v>1.0043</v>
      </c>
      <c r="F12" s="128">
        <v>1.07</v>
      </c>
      <c r="G12" s="128">
        <v>1.1408</v>
      </c>
      <c r="H12" s="128">
        <v>1.2717000000000001</v>
      </c>
      <c r="I12" s="128">
        <v>1.4459</v>
      </c>
      <c r="J12" s="128">
        <v>1.5105</v>
      </c>
      <c r="K12" s="128">
        <v>1.6080000000000001</v>
      </c>
      <c r="L12" s="128"/>
      <c r="M12" s="128"/>
      <c r="N12" s="128"/>
    </row>
    <row r="13" spans="2:14">
      <c r="B13" s="131" t="s">
        <v>154</v>
      </c>
      <c r="C13" s="128">
        <v>0.33700000000000002</v>
      </c>
      <c r="D13" s="128">
        <v>0.35685699999999998</v>
      </c>
      <c r="E13" s="128">
        <v>0.403028</v>
      </c>
      <c r="F13" s="128">
        <v>0.44304100000000002</v>
      </c>
      <c r="G13" s="128">
        <v>0.439224</v>
      </c>
      <c r="H13" s="128">
        <v>0.53633699999999995</v>
      </c>
      <c r="I13" s="128">
        <v>0.62070000000000003</v>
      </c>
      <c r="J13" s="128">
        <v>0.65169999999999995</v>
      </c>
      <c r="K13" s="128">
        <v>0.76459999999999995</v>
      </c>
      <c r="L13" s="128">
        <v>0.81810000000000005</v>
      </c>
      <c r="M13" s="128">
        <v>0.93489999999999995</v>
      </c>
      <c r="N13" s="128">
        <v>0.97819999999999996</v>
      </c>
    </row>
    <row r="14" spans="2:14">
      <c r="B14" s="127" t="s">
        <v>155</v>
      </c>
      <c r="C14" s="128">
        <v>8.2000000000000003E-2</v>
      </c>
      <c r="D14" s="128">
        <v>0.16300000000000001</v>
      </c>
      <c r="E14" s="128">
        <v>0.20200000000000001</v>
      </c>
      <c r="F14" s="128">
        <v>0.215</v>
      </c>
      <c r="G14" s="128">
        <v>0.22500000000000001</v>
      </c>
      <c r="H14" s="128">
        <v>0.24007499999999998</v>
      </c>
      <c r="I14" s="128">
        <v>0.27300000000000002</v>
      </c>
      <c r="J14" s="128">
        <v>0.309</v>
      </c>
      <c r="K14" s="128">
        <v>0.33600000000000002</v>
      </c>
      <c r="L14" s="128">
        <v>0.36799999999999999</v>
      </c>
      <c r="M14" s="128">
        <v>0.40899999999999997</v>
      </c>
      <c r="N14" s="128">
        <v>0.40699999999999997</v>
      </c>
    </row>
    <row r="15" spans="2:14">
      <c r="B15" s="127" t="s">
        <v>156</v>
      </c>
      <c r="C15" s="128">
        <v>6.8199999999999997E-2</v>
      </c>
      <c r="D15" s="128">
        <v>0.12</v>
      </c>
      <c r="E15" s="128">
        <v>0.14699999999999999</v>
      </c>
      <c r="F15" s="132"/>
      <c r="G15" s="132">
        <v>0.14899999999999999</v>
      </c>
      <c r="H15" s="132">
        <v>0.16700000000000001</v>
      </c>
      <c r="I15" s="132">
        <v>0.188</v>
      </c>
      <c r="J15" s="132">
        <v>0.25</v>
      </c>
      <c r="K15" s="132">
        <v>0.25</v>
      </c>
      <c r="L15" s="132">
        <v>0.314</v>
      </c>
      <c r="M15" s="133"/>
      <c r="N15" s="133"/>
    </row>
    <row r="16" spans="2:14">
      <c r="B16" s="131" t="s">
        <v>157</v>
      </c>
      <c r="C16" s="128">
        <v>0.1032</v>
      </c>
      <c r="D16" s="128">
        <v>9.8699999999999996E-2</v>
      </c>
      <c r="E16" s="128">
        <v>9.8699999999999996E-2</v>
      </c>
      <c r="F16" s="128">
        <v>9.9099999999999994E-2</v>
      </c>
      <c r="G16" s="128">
        <v>0.105</v>
      </c>
      <c r="H16" s="128">
        <v>0.11</v>
      </c>
      <c r="I16" s="128">
        <v>0.15</v>
      </c>
      <c r="J16" s="128">
        <v>0.2064</v>
      </c>
      <c r="K16" s="134"/>
      <c r="L16" s="134"/>
      <c r="M16" s="134"/>
      <c r="N16" s="134"/>
    </row>
    <row r="17" spans="2:14">
      <c r="B17" s="127" t="s">
        <v>158</v>
      </c>
      <c r="C17" s="128">
        <v>6.5000000000000002E-2</v>
      </c>
      <c r="D17" s="128">
        <v>6.83E-2</v>
      </c>
      <c r="E17" s="128">
        <v>7.4999999999999997E-2</v>
      </c>
      <c r="F17" s="128">
        <v>8.4000000000000005E-2</v>
      </c>
      <c r="G17" s="128">
        <v>0.09</v>
      </c>
      <c r="H17" s="128">
        <v>9.4E-2</v>
      </c>
      <c r="I17" s="128">
        <v>0.108</v>
      </c>
      <c r="J17" s="128">
        <v>0.122</v>
      </c>
      <c r="K17" s="128">
        <v>0.13500000000000001</v>
      </c>
      <c r="L17" s="128">
        <v>0.16</v>
      </c>
      <c r="M17" s="128"/>
      <c r="N17" s="133"/>
    </row>
    <row r="18" spans="2:14" ht="29">
      <c r="B18" s="127" t="s">
        <v>159</v>
      </c>
      <c r="C18" s="128">
        <v>6.0569999999999999E-2</v>
      </c>
      <c r="D18" s="128">
        <v>6.6369999999999998E-2</v>
      </c>
      <c r="E18" s="128">
        <v>6.9599999999999995E-2</v>
      </c>
      <c r="F18" s="128">
        <v>7.2900000000000006E-2</v>
      </c>
      <c r="G18" s="128">
        <v>7.4800000000000005E-2</v>
      </c>
      <c r="H18" s="128">
        <v>8.4720000000000004E-2</v>
      </c>
      <c r="I18" s="128">
        <v>9.4E-2</v>
      </c>
      <c r="J18" s="128">
        <v>0.13300000000000001</v>
      </c>
      <c r="K18" s="128">
        <v>0.17219999999999999</v>
      </c>
      <c r="L18" s="128">
        <v>0.20699999999999999</v>
      </c>
      <c r="M18" s="128">
        <v>0.22800000000000001</v>
      </c>
      <c r="N18" s="133"/>
    </row>
    <row r="19" spans="2:14" ht="43.5">
      <c r="B19" s="127" t="s">
        <v>160</v>
      </c>
      <c r="C19" s="128">
        <v>1.6917</v>
      </c>
      <c r="D19" s="128">
        <v>1.6249</v>
      </c>
      <c r="E19" s="128">
        <v>1.6960000000000002</v>
      </c>
      <c r="F19" s="128">
        <v>1.7341</v>
      </c>
      <c r="G19" s="128">
        <v>1.7988000000000002</v>
      </c>
      <c r="H19" s="128">
        <v>1.8781999999999999</v>
      </c>
      <c r="I19" s="128">
        <v>2.0028000000000001</v>
      </c>
      <c r="J19" s="128">
        <v>2.1071</v>
      </c>
      <c r="K19" s="128">
        <v>2.2151999999999998</v>
      </c>
      <c r="L19" s="128">
        <v>2.3241999999999998</v>
      </c>
      <c r="M19" s="128">
        <v>2.7332999999999998</v>
      </c>
      <c r="N19" s="128">
        <v>2.8460000000000001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840C-9B41-7B4A-BA56-32B28BA3A87F}">
  <sheetPr codeName="Feuil9"/>
  <dimension ref="A2:P110"/>
  <sheetViews>
    <sheetView topLeftCell="A13" zoomScale="85" zoomScaleNormal="85" workbookViewId="0">
      <selection activeCell="F14" sqref="F14"/>
    </sheetView>
  </sheetViews>
  <sheetFormatPr baseColWidth="10" defaultColWidth="11.5" defaultRowHeight="14.5"/>
  <cols>
    <col min="1" max="1" width="11.5" style="29"/>
    <col min="2" max="2" width="31.33203125" style="29" customWidth="1"/>
    <col min="3" max="3" width="14.33203125" style="29" customWidth="1"/>
    <col min="4" max="4" width="9.5" style="29" customWidth="1"/>
    <col min="5" max="5" width="12" style="29" customWidth="1"/>
    <col min="6" max="6" width="15.5" style="29" customWidth="1"/>
    <col min="7" max="7" width="8.5" style="29" customWidth="1"/>
    <col min="8" max="8" width="8.83203125" style="29" customWidth="1"/>
    <col min="9" max="9" width="6.5" style="29" customWidth="1"/>
    <col min="10" max="10" width="12" style="29" customWidth="1"/>
    <col min="11" max="11" width="11.08203125" style="29" bestFit="1" customWidth="1"/>
    <col min="12" max="12" width="11.5" style="29" bestFit="1" customWidth="1"/>
    <col min="13" max="13" width="19.08203125" style="29" bestFit="1" customWidth="1"/>
    <col min="14" max="14" width="31.08203125" style="29" bestFit="1" customWidth="1"/>
    <col min="15" max="15" width="11.83203125" style="29" bestFit="1" customWidth="1"/>
    <col min="16" max="16384" width="11.5" style="29"/>
  </cols>
  <sheetData>
    <row r="2" spans="1:16">
      <c r="A2" s="27"/>
      <c r="B2" s="28"/>
      <c r="C2" s="65"/>
      <c r="D2" s="66" t="s">
        <v>161</v>
      </c>
      <c r="E2" s="66" t="s">
        <v>162</v>
      </c>
      <c r="F2" s="66"/>
      <c r="G2" s="66" t="s">
        <v>163</v>
      </c>
      <c r="H2" s="65"/>
      <c r="I2" s="65"/>
      <c r="J2" s="65"/>
      <c r="K2" s="65"/>
      <c r="L2" s="66" t="s">
        <v>164</v>
      </c>
      <c r="M2" s="66" t="s">
        <v>165</v>
      </c>
      <c r="N2" s="66"/>
      <c r="O2" s="541" t="s">
        <v>166</v>
      </c>
    </row>
    <row r="3" spans="1:16">
      <c r="B3" s="30"/>
      <c r="C3" s="67" t="s">
        <v>147</v>
      </c>
      <c r="D3" s="67" t="s">
        <v>167</v>
      </c>
      <c r="E3" s="67" t="s">
        <v>168</v>
      </c>
      <c r="F3" s="67" t="s">
        <v>169</v>
      </c>
      <c r="G3" s="67" t="s">
        <v>47</v>
      </c>
      <c r="H3" s="67" t="s">
        <v>170</v>
      </c>
      <c r="I3" s="67" t="s">
        <v>171</v>
      </c>
      <c r="J3" s="67" t="s">
        <v>172</v>
      </c>
      <c r="K3" s="67" t="s">
        <v>173</v>
      </c>
      <c r="L3" s="67" t="s">
        <v>167</v>
      </c>
      <c r="M3" s="67" t="s">
        <v>168</v>
      </c>
      <c r="N3" s="67" t="s">
        <v>174</v>
      </c>
      <c r="O3" s="541"/>
    </row>
    <row r="4" spans="1:16" ht="15.5">
      <c r="A4" s="31" t="s">
        <v>175</v>
      </c>
      <c r="B4" s="32" t="s">
        <v>113</v>
      </c>
      <c r="C4" s="29">
        <f>M50</f>
        <v>256</v>
      </c>
      <c r="D4" s="29">
        <f>G50</f>
        <v>161</v>
      </c>
      <c r="E4" s="29">
        <f>H50</f>
        <v>250</v>
      </c>
      <c r="F4" s="29">
        <f>K50</f>
        <v>411</v>
      </c>
      <c r="G4" s="29">
        <f>D50</f>
        <v>667</v>
      </c>
      <c r="H4" s="33">
        <f>C4/G4</f>
        <v>0.38380809595202398</v>
      </c>
      <c r="I4" s="34">
        <f>D4/G4</f>
        <v>0.2413793103448276</v>
      </c>
      <c r="J4" s="34">
        <f>E4/G4</f>
        <v>0.3748125937031484</v>
      </c>
      <c r="K4" s="35">
        <f t="shared" ref="K4:K13" si="0">SUM(H4:J4)</f>
        <v>1</v>
      </c>
      <c r="L4" s="29">
        <f>I50</f>
        <v>53</v>
      </c>
      <c r="M4" s="29">
        <f>J50</f>
        <v>30</v>
      </c>
      <c r="N4" s="29">
        <f>L50</f>
        <v>83</v>
      </c>
    </row>
    <row r="5" spans="1:16" ht="15.5">
      <c r="A5" s="31" t="s">
        <v>176</v>
      </c>
      <c r="B5" s="32" t="s">
        <v>114</v>
      </c>
      <c r="C5" s="29">
        <f>M51</f>
        <v>549</v>
      </c>
      <c r="D5" s="29">
        <f>G51</f>
        <v>105</v>
      </c>
      <c r="E5" s="29">
        <f>H51</f>
        <v>22</v>
      </c>
      <c r="F5" s="29">
        <f>K51</f>
        <v>127</v>
      </c>
      <c r="G5" s="29">
        <f>D51</f>
        <v>676</v>
      </c>
      <c r="H5" s="33">
        <f t="shared" ref="H5:H15" si="1">C5/G5</f>
        <v>0.81213017751479288</v>
      </c>
      <c r="I5" s="34">
        <f t="shared" ref="I5:I15" si="2">D5/G5</f>
        <v>0.15532544378698224</v>
      </c>
      <c r="J5" s="34">
        <f t="shared" ref="J5:J15" si="3">E5/G5</f>
        <v>3.2544378698224852E-2</v>
      </c>
      <c r="K5" s="35">
        <f t="shared" si="0"/>
        <v>1</v>
      </c>
      <c r="L5" s="29">
        <f>I51</f>
        <v>35</v>
      </c>
      <c r="M5" s="29">
        <f>J51</f>
        <v>2</v>
      </c>
      <c r="N5" s="29">
        <f>L51</f>
        <v>37</v>
      </c>
    </row>
    <row r="6" spans="1:16" ht="15.5">
      <c r="A6" s="31" t="s">
        <v>177</v>
      </c>
      <c r="B6" s="32" t="s">
        <v>178</v>
      </c>
      <c r="C6" s="29">
        <f>M53+M54</f>
        <v>827</v>
      </c>
      <c r="D6" s="29">
        <f>G53+G54</f>
        <v>11</v>
      </c>
      <c r="E6" s="29">
        <f>H53+H54</f>
        <v>3</v>
      </c>
      <c r="F6" s="29">
        <f>K53+K54</f>
        <v>14</v>
      </c>
      <c r="G6" s="29">
        <f>D53+D54</f>
        <v>841</v>
      </c>
      <c r="H6" s="33">
        <f t="shared" si="1"/>
        <v>0.98335315101070153</v>
      </c>
      <c r="I6" s="34">
        <f t="shared" si="2"/>
        <v>1.3079667063020214E-2</v>
      </c>
      <c r="J6" s="34">
        <f t="shared" si="3"/>
        <v>3.5671819262782403E-3</v>
      </c>
      <c r="K6" s="35">
        <f t="shared" si="0"/>
        <v>1</v>
      </c>
      <c r="L6" s="29">
        <f>I53+I54</f>
        <v>65</v>
      </c>
      <c r="M6" s="29">
        <f>J53+J54</f>
        <v>5</v>
      </c>
      <c r="N6" s="29">
        <f>L53+L54</f>
        <v>70</v>
      </c>
    </row>
    <row r="7" spans="1:16" ht="15.5">
      <c r="A7" s="31" t="s">
        <v>179</v>
      </c>
      <c r="B7" s="32" t="s">
        <v>119</v>
      </c>
      <c r="C7" s="29">
        <f>M55</f>
        <v>402</v>
      </c>
      <c r="D7" s="29">
        <f>G55</f>
        <v>3</v>
      </c>
      <c r="E7" s="29">
        <f>H55</f>
        <v>0</v>
      </c>
      <c r="F7" s="29">
        <f>K55</f>
        <v>3</v>
      </c>
      <c r="G7" s="29">
        <f>D55</f>
        <v>405</v>
      </c>
      <c r="H7" s="33">
        <f t="shared" si="1"/>
        <v>0.99259259259259258</v>
      </c>
      <c r="I7" s="34">
        <f t="shared" si="2"/>
        <v>7.4074074074074077E-3</v>
      </c>
      <c r="J7" s="34">
        <f t="shared" si="3"/>
        <v>0</v>
      </c>
      <c r="K7" s="35">
        <f t="shared" si="0"/>
        <v>1</v>
      </c>
      <c r="L7" s="29">
        <f>I55</f>
        <v>3</v>
      </c>
      <c r="M7" s="29">
        <f>J55</f>
        <v>0</v>
      </c>
      <c r="N7" s="29">
        <f>L55</f>
        <v>3</v>
      </c>
    </row>
    <row r="8" spans="1:16" ht="15.5">
      <c r="A8" s="31" t="s">
        <v>180</v>
      </c>
      <c r="B8" s="32" t="s">
        <v>181</v>
      </c>
      <c r="C8" s="29">
        <f>M62</f>
        <v>732</v>
      </c>
      <c r="D8" s="29">
        <f>G62</f>
        <v>37</v>
      </c>
      <c r="E8" s="29">
        <f>H62</f>
        <v>1</v>
      </c>
      <c r="F8" s="29">
        <f>K62</f>
        <v>37</v>
      </c>
      <c r="G8" s="29">
        <f>D62</f>
        <v>769</v>
      </c>
      <c r="H8" s="33">
        <f t="shared" si="1"/>
        <v>0.95188556566970095</v>
      </c>
      <c r="I8" s="34">
        <f t="shared" si="2"/>
        <v>4.8114434330299091E-2</v>
      </c>
      <c r="J8" s="34">
        <f t="shared" si="3"/>
        <v>1.3003901170351106E-3</v>
      </c>
      <c r="K8" s="35">
        <f t="shared" si="0"/>
        <v>1.0013003901170352</v>
      </c>
      <c r="L8" s="29">
        <f>I62</f>
        <v>37</v>
      </c>
      <c r="M8" s="29">
        <f>J62</f>
        <v>1</v>
      </c>
      <c r="N8" s="29">
        <f>L62</f>
        <v>38</v>
      </c>
    </row>
    <row r="9" spans="1:16" ht="15.5">
      <c r="A9" s="31" t="s">
        <v>182</v>
      </c>
      <c r="B9" s="32" t="s">
        <v>183</v>
      </c>
      <c r="C9" s="29">
        <f>M64</f>
        <v>18</v>
      </c>
      <c r="D9" s="29">
        <f>G64</f>
        <v>50</v>
      </c>
      <c r="E9" s="29">
        <f>H64</f>
        <v>85</v>
      </c>
      <c r="F9" s="29">
        <f>K64</f>
        <v>135</v>
      </c>
      <c r="G9" s="29">
        <f>D64</f>
        <v>153</v>
      </c>
      <c r="H9" s="33">
        <f t="shared" si="1"/>
        <v>0.11764705882352941</v>
      </c>
      <c r="I9" s="34">
        <f t="shared" si="2"/>
        <v>0.32679738562091504</v>
      </c>
      <c r="J9" s="34">
        <f t="shared" si="3"/>
        <v>0.55555555555555558</v>
      </c>
      <c r="K9" s="35">
        <f t="shared" si="0"/>
        <v>1</v>
      </c>
      <c r="L9" s="29">
        <f>I64</f>
        <v>6</v>
      </c>
      <c r="M9" s="29">
        <f>J64</f>
        <v>1</v>
      </c>
      <c r="N9" s="29">
        <f>L64</f>
        <v>7</v>
      </c>
    </row>
    <row r="10" spans="1:16" ht="15.5">
      <c r="A10" s="31" t="s">
        <v>184</v>
      </c>
      <c r="B10" s="32" t="s">
        <v>185</v>
      </c>
      <c r="C10" s="29">
        <f>M65+M66</f>
        <v>272</v>
      </c>
      <c r="D10" s="29">
        <f>G65+G66</f>
        <v>109</v>
      </c>
      <c r="E10" s="29">
        <f>H65+H66</f>
        <v>31</v>
      </c>
      <c r="F10" s="29">
        <f>K65+K66</f>
        <v>140</v>
      </c>
      <c r="G10" s="29">
        <f>D65+D66</f>
        <v>412</v>
      </c>
      <c r="H10" s="33">
        <f t="shared" si="1"/>
        <v>0.66019417475728159</v>
      </c>
      <c r="I10" s="34">
        <f t="shared" si="2"/>
        <v>0.2645631067961165</v>
      </c>
      <c r="J10" s="34">
        <f t="shared" si="3"/>
        <v>7.5242718446601936E-2</v>
      </c>
      <c r="K10" s="35">
        <f t="shared" si="0"/>
        <v>1</v>
      </c>
      <c r="L10" s="29">
        <f>I65+I66</f>
        <v>8</v>
      </c>
      <c r="M10" s="29">
        <f>J65+J66</f>
        <v>0</v>
      </c>
      <c r="N10" s="29">
        <f>L65+L66</f>
        <v>8</v>
      </c>
    </row>
    <row r="11" spans="1:16" ht="15.5">
      <c r="A11" s="31" t="s">
        <v>186</v>
      </c>
      <c r="B11" s="32" t="s">
        <v>133</v>
      </c>
      <c r="C11" s="29">
        <f>M68</f>
        <v>607</v>
      </c>
      <c r="D11" s="29">
        <f>G68</f>
        <v>40</v>
      </c>
      <c r="E11" s="29">
        <f>H68</f>
        <v>0</v>
      </c>
      <c r="F11" s="29">
        <f>K68</f>
        <v>40</v>
      </c>
      <c r="G11" s="29">
        <f>D68</f>
        <v>647</v>
      </c>
      <c r="H11" s="33">
        <f t="shared" si="1"/>
        <v>0.9381761978361669</v>
      </c>
      <c r="I11" s="34">
        <f t="shared" si="2"/>
        <v>6.1823802163833076E-2</v>
      </c>
      <c r="J11" s="34">
        <f t="shared" si="3"/>
        <v>0</v>
      </c>
      <c r="K11" s="35">
        <f t="shared" si="0"/>
        <v>1</v>
      </c>
      <c r="L11" s="29">
        <f>I68</f>
        <v>5</v>
      </c>
      <c r="M11" s="29">
        <f>J68</f>
        <v>0</v>
      </c>
      <c r="N11" s="29">
        <f>L68</f>
        <v>5</v>
      </c>
    </row>
    <row r="12" spans="1:16" ht="15.5">
      <c r="A12" s="31" t="s">
        <v>187</v>
      </c>
      <c r="B12" s="32" t="s">
        <v>188</v>
      </c>
      <c r="C12" s="29">
        <f>M75</f>
        <v>1235</v>
      </c>
      <c r="D12" s="29">
        <f>G75</f>
        <v>793</v>
      </c>
      <c r="E12" s="29">
        <f>H75</f>
        <v>978</v>
      </c>
      <c r="F12" s="64">
        <f>K75</f>
        <v>1770</v>
      </c>
      <c r="G12" s="64">
        <f>D75</f>
        <v>3005</v>
      </c>
      <c r="H12" s="33">
        <f t="shared" si="1"/>
        <v>0.41098169717138106</v>
      </c>
      <c r="I12" s="34">
        <f t="shared" si="2"/>
        <v>0.26389351081530782</v>
      </c>
      <c r="J12" s="34">
        <f t="shared" si="3"/>
        <v>0.32545757071547421</v>
      </c>
      <c r="K12" s="35">
        <f t="shared" si="0"/>
        <v>1.000332778702163</v>
      </c>
      <c r="L12" s="29">
        <f>I75</f>
        <v>191</v>
      </c>
      <c r="M12" s="29">
        <f>J75</f>
        <v>39</v>
      </c>
      <c r="N12" s="29">
        <f>L75</f>
        <v>230</v>
      </c>
    </row>
    <row r="13" spans="1:16" ht="15.5">
      <c r="A13" s="31" t="s">
        <v>189</v>
      </c>
      <c r="B13" s="32" t="s">
        <v>190</v>
      </c>
      <c r="C13" s="29">
        <f>M78</f>
        <v>853</v>
      </c>
      <c r="D13" s="29">
        <f>G78</f>
        <v>11</v>
      </c>
      <c r="E13" s="29">
        <f>H78</f>
        <v>0</v>
      </c>
      <c r="F13" s="29">
        <f>K78</f>
        <v>11</v>
      </c>
      <c r="G13" s="29">
        <f>D78</f>
        <v>864</v>
      </c>
      <c r="H13" s="33">
        <f t="shared" si="1"/>
        <v>0.98726851851851849</v>
      </c>
      <c r="I13" s="34">
        <f t="shared" si="2"/>
        <v>1.2731481481481481E-2</v>
      </c>
      <c r="J13" s="34">
        <f t="shared" si="3"/>
        <v>0</v>
      </c>
      <c r="K13" s="35">
        <f t="shared" si="0"/>
        <v>1</v>
      </c>
      <c r="L13" s="29">
        <f>I78</f>
        <v>224</v>
      </c>
      <c r="M13" s="29">
        <f>J78</f>
        <v>343</v>
      </c>
      <c r="N13" s="29">
        <f>L78</f>
        <v>567</v>
      </c>
    </row>
    <row r="14" spans="1:16" ht="15.5">
      <c r="A14" s="31"/>
      <c r="F14" s="29">
        <f>SUM(F10:F13,K54)/F15</f>
        <v>0.73363095238095233</v>
      </c>
      <c r="H14" s="33"/>
      <c r="I14" s="34"/>
      <c r="J14" s="34"/>
      <c r="K14" s="35"/>
    </row>
    <row r="15" spans="1:16" ht="15.5">
      <c r="A15" s="31" t="s">
        <v>109</v>
      </c>
      <c r="B15" s="29" t="s">
        <v>191</v>
      </c>
      <c r="C15" s="29">
        <f>M79</f>
        <v>5751</v>
      </c>
      <c r="D15" s="64">
        <f>G79</f>
        <v>1319</v>
      </c>
      <c r="E15" s="64">
        <f>H79</f>
        <v>1369</v>
      </c>
      <c r="F15" s="64">
        <f>K79</f>
        <v>2688</v>
      </c>
      <c r="G15" s="64">
        <f>D79</f>
        <v>8439</v>
      </c>
      <c r="H15" s="33">
        <f t="shared" si="1"/>
        <v>0.68147884820476357</v>
      </c>
      <c r="I15" s="34">
        <f t="shared" si="2"/>
        <v>0.1562981395899988</v>
      </c>
      <c r="J15" s="34">
        <f t="shared" si="3"/>
        <v>0.16222301220523758</v>
      </c>
      <c r="K15" s="35">
        <f t="shared" ref="K15" si="4">SUM(H15:J15)</f>
        <v>1</v>
      </c>
      <c r="L15" s="29">
        <f>I79</f>
        <v>626</v>
      </c>
      <c r="M15" s="29">
        <f>J79</f>
        <v>421</v>
      </c>
      <c r="N15" s="29">
        <f>L79</f>
        <v>1047</v>
      </c>
      <c r="O15" s="64">
        <f>F15-1129</f>
        <v>1559</v>
      </c>
      <c r="P15" s="29">
        <f>1-O15/G15</f>
        <v>0.81526247185685508</v>
      </c>
    </row>
    <row r="18" spans="2:14" ht="15.5">
      <c r="B18" s="4" t="s">
        <v>13</v>
      </c>
      <c r="N18" s="4" t="s">
        <v>192</v>
      </c>
    </row>
    <row r="46" spans="1:13">
      <c r="B46" s="29" t="s">
        <v>193</v>
      </c>
    </row>
    <row r="47" spans="1:13" ht="15" thickBot="1"/>
    <row r="48" spans="1:13" ht="16" thickBot="1">
      <c r="A48"/>
      <c r="B48" s="36"/>
      <c r="C48" s="37" t="s">
        <v>194</v>
      </c>
      <c r="D48" s="37" t="s">
        <v>195</v>
      </c>
      <c r="E48" s="37" t="s">
        <v>196</v>
      </c>
      <c r="F48" s="37" t="s">
        <v>197</v>
      </c>
      <c r="G48" s="37" t="s">
        <v>198</v>
      </c>
      <c r="H48" s="37" t="s">
        <v>199</v>
      </c>
      <c r="I48" s="37" t="s">
        <v>200</v>
      </c>
      <c r="J48" s="37" t="s">
        <v>201</v>
      </c>
      <c r="K48" s="37" t="s">
        <v>169</v>
      </c>
      <c r="L48" s="37" t="s">
        <v>174</v>
      </c>
      <c r="M48" s="38" t="s">
        <v>202</v>
      </c>
    </row>
    <row r="49" spans="1:13" ht="16" thickBot="1">
      <c r="A49"/>
      <c r="B49" s="39"/>
      <c r="C49" s="40" t="s">
        <v>203</v>
      </c>
      <c r="D49" s="40" t="s">
        <v>203</v>
      </c>
      <c r="E49" s="40" t="s">
        <v>204</v>
      </c>
      <c r="F49" s="40" t="s">
        <v>204</v>
      </c>
      <c r="G49" s="40" t="s">
        <v>203</v>
      </c>
      <c r="H49" s="40" t="s">
        <v>203</v>
      </c>
      <c r="I49" s="40" t="s">
        <v>203</v>
      </c>
      <c r="J49" s="40" t="s">
        <v>203</v>
      </c>
      <c r="K49" s="40"/>
      <c r="L49" s="40"/>
      <c r="M49"/>
    </row>
    <row r="50" spans="1:13" ht="16" thickBot="1">
      <c r="A50" s="41" t="s">
        <v>205</v>
      </c>
      <c r="B50" s="42" t="s">
        <v>113</v>
      </c>
      <c r="C50" s="43">
        <v>1001</v>
      </c>
      <c r="D50" s="44">
        <v>667</v>
      </c>
      <c r="E50" s="45">
        <v>0.61599999999999999</v>
      </c>
      <c r="F50" s="45">
        <v>0.124</v>
      </c>
      <c r="G50" s="46">
        <v>161</v>
      </c>
      <c r="H50" s="46">
        <v>250</v>
      </c>
      <c r="I50" s="46">
        <v>53</v>
      </c>
      <c r="J50" s="46">
        <v>30</v>
      </c>
      <c r="K50" s="44">
        <v>411</v>
      </c>
      <c r="L50" s="44">
        <v>83</v>
      </c>
      <c r="M50">
        <f>D50-K50</f>
        <v>256</v>
      </c>
    </row>
    <row r="51" spans="1:13" ht="16" thickBot="1">
      <c r="A51" s="41" t="s">
        <v>206</v>
      </c>
      <c r="B51" s="42" t="s">
        <v>114</v>
      </c>
      <c r="C51" s="43">
        <v>1014</v>
      </c>
      <c r="D51" s="44">
        <v>676</v>
      </c>
      <c r="E51" s="45">
        <v>0.188</v>
      </c>
      <c r="F51" s="45">
        <v>5.5E-2</v>
      </c>
      <c r="G51" s="46">
        <v>105</v>
      </c>
      <c r="H51" s="46">
        <v>22</v>
      </c>
      <c r="I51" s="46">
        <v>35</v>
      </c>
      <c r="J51" s="46">
        <v>2</v>
      </c>
      <c r="K51" s="44">
        <v>127</v>
      </c>
      <c r="L51" s="44">
        <v>37</v>
      </c>
      <c r="M51">
        <f t="shared" ref="M51:M79" si="5">D51-K51</f>
        <v>549</v>
      </c>
    </row>
    <row r="52" spans="1:13" ht="16" thickBot="1">
      <c r="A52" s="41" t="s">
        <v>207</v>
      </c>
      <c r="B52" s="47" t="s">
        <v>52</v>
      </c>
      <c r="C52" s="48">
        <v>2015</v>
      </c>
      <c r="D52" s="48">
        <v>1344</v>
      </c>
      <c r="E52" s="49">
        <v>0.40100000000000002</v>
      </c>
      <c r="F52" s="49">
        <v>8.8999999999999996E-2</v>
      </c>
      <c r="G52" s="50">
        <v>266</v>
      </c>
      <c r="H52" s="50">
        <v>272</v>
      </c>
      <c r="I52" s="50">
        <v>88</v>
      </c>
      <c r="J52" s="50">
        <v>32</v>
      </c>
      <c r="K52" s="50">
        <v>538</v>
      </c>
      <c r="L52" s="50">
        <v>120</v>
      </c>
      <c r="M52">
        <f t="shared" si="5"/>
        <v>806</v>
      </c>
    </row>
    <row r="53" spans="1:13" ht="16" thickBot="1">
      <c r="A53" s="41" t="s">
        <v>208</v>
      </c>
      <c r="B53" s="42" t="s">
        <v>116</v>
      </c>
      <c r="C53" s="44">
        <v>407</v>
      </c>
      <c r="D53" s="44">
        <v>272</v>
      </c>
      <c r="E53" s="45">
        <v>1.0999999999999999E-2</v>
      </c>
      <c r="F53" s="45">
        <v>9.9000000000000005E-2</v>
      </c>
      <c r="G53" s="46">
        <v>3</v>
      </c>
      <c r="H53" s="46"/>
      <c r="I53" s="46">
        <v>27</v>
      </c>
      <c r="J53" s="46">
        <v>0</v>
      </c>
      <c r="K53" s="44">
        <v>3</v>
      </c>
      <c r="L53" s="44">
        <v>27</v>
      </c>
      <c r="M53">
        <f t="shared" si="5"/>
        <v>269</v>
      </c>
    </row>
    <row r="54" spans="1:13" ht="16" thickBot="1">
      <c r="A54" s="41" t="s">
        <v>209</v>
      </c>
      <c r="B54" s="42" t="s">
        <v>118</v>
      </c>
      <c r="C54" s="44">
        <v>853</v>
      </c>
      <c r="D54" s="44">
        <v>569</v>
      </c>
      <c r="E54" s="45">
        <v>1.9E-2</v>
      </c>
      <c r="F54" s="45">
        <v>7.5999999999999998E-2</v>
      </c>
      <c r="G54" s="46">
        <v>8</v>
      </c>
      <c r="H54" s="46">
        <v>3</v>
      </c>
      <c r="I54" s="46">
        <v>38</v>
      </c>
      <c r="J54" s="46">
        <v>5</v>
      </c>
      <c r="K54" s="44">
        <v>11</v>
      </c>
      <c r="L54" s="44">
        <v>43</v>
      </c>
      <c r="M54">
        <f t="shared" si="5"/>
        <v>558</v>
      </c>
    </row>
    <row r="55" spans="1:13" ht="16" thickBot="1">
      <c r="A55" s="41" t="s">
        <v>179</v>
      </c>
      <c r="B55" s="42" t="s">
        <v>210</v>
      </c>
      <c r="C55" s="44">
        <v>607</v>
      </c>
      <c r="D55" s="44">
        <v>405</v>
      </c>
      <c r="E55" s="45">
        <v>7.0000000000000001E-3</v>
      </c>
      <c r="F55" s="45">
        <v>7.0000000000000001E-3</v>
      </c>
      <c r="G55" s="46">
        <v>3</v>
      </c>
      <c r="H55" s="46">
        <v>0</v>
      </c>
      <c r="I55" s="46">
        <v>3</v>
      </c>
      <c r="J55" s="46">
        <v>0</v>
      </c>
      <c r="K55" s="44">
        <v>3</v>
      </c>
      <c r="L55" s="44">
        <v>3</v>
      </c>
      <c r="M55">
        <f t="shared" si="5"/>
        <v>402</v>
      </c>
    </row>
    <row r="56" spans="1:13" ht="16" thickBot="1">
      <c r="A56" s="41" t="s">
        <v>211</v>
      </c>
      <c r="B56" s="51" t="s">
        <v>212</v>
      </c>
      <c r="C56" s="52">
        <v>1867</v>
      </c>
      <c r="D56" s="52">
        <v>1245</v>
      </c>
      <c r="E56" s="53">
        <v>1.4E-2</v>
      </c>
      <c r="F56" s="53">
        <v>5.8999999999999997E-2</v>
      </c>
      <c r="G56" s="54">
        <v>14</v>
      </c>
      <c r="H56" s="54">
        <v>3</v>
      </c>
      <c r="I56" s="54">
        <v>68</v>
      </c>
      <c r="J56" s="54">
        <v>5</v>
      </c>
      <c r="K56" s="54">
        <v>17</v>
      </c>
      <c r="L56" s="54">
        <v>73</v>
      </c>
      <c r="M56">
        <f t="shared" si="5"/>
        <v>1228</v>
      </c>
    </row>
    <row r="57" spans="1:13" ht="16" thickBot="1">
      <c r="A57" s="41" t="s">
        <v>213</v>
      </c>
      <c r="B57" s="42" t="s">
        <v>121</v>
      </c>
      <c r="C57" s="44">
        <v>431</v>
      </c>
      <c r="D57" s="44">
        <v>287</v>
      </c>
      <c r="E57" s="45">
        <v>3.0000000000000001E-3</v>
      </c>
      <c r="F57" s="45">
        <v>2E-3</v>
      </c>
      <c r="G57" s="46">
        <v>1</v>
      </c>
      <c r="H57" s="46">
        <v>0</v>
      </c>
      <c r="I57" s="46">
        <v>1</v>
      </c>
      <c r="J57" s="46">
        <v>0</v>
      </c>
      <c r="K57" s="44">
        <v>1</v>
      </c>
      <c r="L57" s="44">
        <v>1</v>
      </c>
      <c r="M57">
        <f t="shared" si="5"/>
        <v>286</v>
      </c>
    </row>
    <row r="58" spans="1:13" ht="16" thickBot="1">
      <c r="A58" s="41" t="s">
        <v>214</v>
      </c>
      <c r="B58" s="42" t="s">
        <v>122</v>
      </c>
      <c r="C58" s="44">
        <v>154</v>
      </c>
      <c r="D58" s="44">
        <v>103</v>
      </c>
      <c r="E58" s="45">
        <v>2.9000000000000001E-2</v>
      </c>
      <c r="F58" s="45">
        <v>0.14599999999999999</v>
      </c>
      <c r="G58" s="46">
        <v>3</v>
      </c>
      <c r="H58" s="46">
        <v>0</v>
      </c>
      <c r="I58" s="46">
        <v>15</v>
      </c>
      <c r="J58" s="46">
        <v>0</v>
      </c>
      <c r="K58" s="44">
        <v>3</v>
      </c>
      <c r="L58" s="44">
        <v>15</v>
      </c>
      <c r="M58">
        <f t="shared" si="5"/>
        <v>100</v>
      </c>
    </row>
    <row r="59" spans="1:13" ht="16" thickBot="1">
      <c r="A59" s="41" t="s">
        <v>215</v>
      </c>
      <c r="B59" s="42" t="s">
        <v>123</v>
      </c>
      <c r="C59" s="44">
        <v>80</v>
      </c>
      <c r="D59" s="44">
        <v>53</v>
      </c>
      <c r="E59" s="45">
        <v>1.9E-2</v>
      </c>
      <c r="F59" s="45">
        <v>0</v>
      </c>
      <c r="G59" s="46">
        <v>1</v>
      </c>
      <c r="H59" s="46">
        <v>1</v>
      </c>
      <c r="I59" s="46">
        <v>0</v>
      </c>
      <c r="J59" s="46">
        <v>0</v>
      </c>
      <c r="K59" s="44">
        <v>1</v>
      </c>
      <c r="L59" s="44">
        <v>0</v>
      </c>
      <c r="M59">
        <f t="shared" si="5"/>
        <v>52</v>
      </c>
    </row>
    <row r="60" spans="1:13" ht="16" thickBot="1">
      <c r="A60" s="41" t="s">
        <v>216</v>
      </c>
      <c r="B60" s="55" t="s">
        <v>217</v>
      </c>
      <c r="C60" s="56">
        <v>313</v>
      </c>
      <c r="D60" s="56">
        <v>209</v>
      </c>
      <c r="E60" s="57">
        <v>5.0000000000000001E-3</v>
      </c>
      <c r="F60" s="57">
        <v>8.5999999999999993E-2</v>
      </c>
      <c r="G60" s="46">
        <v>1</v>
      </c>
      <c r="H60" s="46">
        <v>0</v>
      </c>
      <c r="I60" s="46">
        <v>17</v>
      </c>
      <c r="J60" s="46">
        <v>1</v>
      </c>
      <c r="K60" s="56">
        <v>1</v>
      </c>
      <c r="L60" s="44">
        <v>18</v>
      </c>
      <c r="M60">
        <f t="shared" si="5"/>
        <v>208</v>
      </c>
    </row>
    <row r="61" spans="1:13" ht="16" thickBot="1">
      <c r="A61" s="41" t="s">
        <v>218</v>
      </c>
      <c r="B61" s="42" t="s">
        <v>125</v>
      </c>
      <c r="C61" s="44">
        <v>176</v>
      </c>
      <c r="D61" s="44">
        <v>117</v>
      </c>
      <c r="E61" s="45">
        <v>0.26500000000000001</v>
      </c>
      <c r="F61" s="45">
        <v>3.7999999999999999E-2</v>
      </c>
      <c r="G61" s="46">
        <v>31</v>
      </c>
      <c r="H61" s="46">
        <v>0</v>
      </c>
      <c r="I61" s="46">
        <v>5</v>
      </c>
      <c r="J61" s="46">
        <v>0</v>
      </c>
      <c r="K61" s="44">
        <v>31</v>
      </c>
      <c r="L61" s="44">
        <v>5</v>
      </c>
      <c r="M61">
        <f t="shared" si="5"/>
        <v>86</v>
      </c>
    </row>
    <row r="62" spans="1:13" ht="16" thickBot="1">
      <c r="A62" s="41" t="s">
        <v>180</v>
      </c>
      <c r="B62" s="51" t="s">
        <v>219</v>
      </c>
      <c r="C62" s="52">
        <v>1153</v>
      </c>
      <c r="D62" s="54">
        <v>769</v>
      </c>
      <c r="E62" s="53">
        <v>4.8000000000000001E-2</v>
      </c>
      <c r="F62" s="53">
        <v>4.9000000000000002E-2</v>
      </c>
      <c r="G62" s="54">
        <v>37</v>
      </c>
      <c r="H62" s="54">
        <v>1</v>
      </c>
      <c r="I62" s="54">
        <v>37</v>
      </c>
      <c r="J62" s="54">
        <v>1</v>
      </c>
      <c r="K62" s="54">
        <v>37</v>
      </c>
      <c r="L62" s="54">
        <v>38</v>
      </c>
      <c r="M62">
        <f t="shared" si="5"/>
        <v>732</v>
      </c>
    </row>
    <row r="63" spans="1:13" ht="16" thickBot="1">
      <c r="A63" s="41" t="s">
        <v>220</v>
      </c>
      <c r="B63" s="58" t="s">
        <v>221</v>
      </c>
      <c r="C63" s="48">
        <v>3020</v>
      </c>
      <c r="D63" s="48">
        <v>2014</v>
      </c>
      <c r="E63" s="49">
        <v>2.7E-2</v>
      </c>
      <c r="F63" s="49">
        <v>5.5E-2</v>
      </c>
      <c r="G63" s="50">
        <v>51</v>
      </c>
      <c r="H63" s="50">
        <v>4</v>
      </c>
      <c r="I63" s="50">
        <v>105</v>
      </c>
      <c r="J63" s="50">
        <v>6</v>
      </c>
      <c r="K63" s="50">
        <v>54</v>
      </c>
      <c r="L63" s="50">
        <v>111</v>
      </c>
      <c r="M63">
        <f t="shared" si="5"/>
        <v>1960</v>
      </c>
    </row>
    <row r="64" spans="1:13" ht="16" thickBot="1">
      <c r="A64" s="41" t="s">
        <v>222</v>
      </c>
      <c r="B64" s="42" t="s">
        <v>223</v>
      </c>
      <c r="C64" s="44">
        <v>230</v>
      </c>
      <c r="D64" s="44">
        <v>153</v>
      </c>
      <c r="E64" s="45">
        <v>0.88200000000000001</v>
      </c>
      <c r="F64" s="45">
        <v>4.5999999999999999E-2</v>
      </c>
      <c r="G64" s="46">
        <v>50</v>
      </c>
      <c r="H64" s="46">
        <v>85</v>
      </c>
      <c r="I64" s="46">
        <v>6</v>
      </c>
      <c r="J64" s="46">
        <v>1</v>
      </c>
      <c r="K64" s="44">
        <v>135</v>
      </c>
      <c r="L64" s="44">
        <v>7</v>
      </c>
      <c r="M64">
        <f t="shared" si="5"/>
        <v>18</v>
      </c>
    </row>
    <row r="65" spans="1:13" ht="16" thickBot="1">
      <c r="A65" s="41" t="s">
        <v>224</v>
      </c>
      <c r="B65" s="42" t="s">
        <v>129</v>
      </c>
      <c r="C65" s="44">
        <v>368</v>
      </c>
      <c r="D65" s="44">
        <v>245</v>
      </c>
      <c r="E65" s="45">
        <v>0.17499999999999999</v>
      </c>
      <c r="F65" s="45">
        <v>2.1999999999999999E-2</v>
      </c>
      <c r="G65" s="46">
        <v>43</v>
      </c>
      <c r="H65" s="46">
        <v>0</v>
      </c>
      <c r="I65" s="46">
        <v>6</v>
      </c>
      <c r="J65" s="46">
        <v>0</v>
      </c>
      <c r="K65" s="44">
        <v>43</v>
      </c>
      <c r="L65" s="44">
        <v>6</v>
      </c>
      <c r="M65">
        <f t="shared" si="5"/>
        <v>202</v>
      </c>
    </row>
    <row r="66" spans="1:13" ht="16" thickBot="1">
      <c r="A66" s="41" t="s">
        <v>225</v>
      </c>
      <c r="B66" s="42" t="s">
        <v>131</v>
      </c>
      <c r="C66" s="44">
        <v>251</v>
      </c>
      <c r="D66" s="44">
        <v>167</v>
      </c>
      <c r="E66" s="57">
        <v>0.57999999999999996</v>
      </c>
      <c r="F66" s="45">
        <v>1.2E-2</v>
      </c>
      <c r="G66" s="46">
        <v>66</v>
      </c>
      <c r="H66" s="46">
        <v>31</v>
      </c>
      <c r="I66" s="46">
        <v>2</v>
      </c>
      <c r="J66" s="46">
        <v>0</v>
      </c>
      <c r="K66" s="44">
        <v>97</v>
      </c>
      <c r="L66" s="44">
        <v>2</v>
      </c>
      <c r="M66">
        <f t="shared" si="5"/>
        <v>70</v>
      </c>
    </row>
    <row r="67" spans="1:13" ht="16" thickBot="1">
      <c r="A67" s="41" t="s">
        <v>226</v>
      </c>
      <c r="B67" s="58" t="s">
        <v>53</v>
      </c>
      <c r="C67" s="50">
        <v>848</v>
      </c>
      <c r="D67" s="50">
        <v>565</v>
      </c>
      <c r="E67" s="49">
        <v>0.48599999999999999</v>
      </c>
      <c r="F67" s="49">
        <v>2.5999999999999999E-2</v>
      </c>
      <c r="G67" s="50">
        <v>159</v>
      </c>
      <c r="H67" s="50">
        <v>116</v>
      </c>
      <c r="I67" s="50">
        <v>14</v>
      </c>
      <c r="J67" s="50">
        <v>1</v>
      </c>
      <c r="K67" s="50">
        <v>275</v>
      </c>
      <c r="L67" s="50">
        <v>15</v>
      </c>
      <c r="M67">
        <f t="shared" si="5"/>
        <v>290</v>
      </c>
    </row>
    <row r="68" spans="1:13" ht="16" thickBot="1">
      <c r="A68" s="41" t="s">
        <v>186</v>
      </c>
      <c r="B68" s="58" t="s">
        <v>54</v>
      </c>
      <c r="C68" s="50">
        <v>970</v>
      </c>
      <c r="D68" s="50">
        <v>647</v>
      </c>
      <c r="E68" s="49">
        <v>6.2E-2</v>
      </c>
      <c r="F68" s="49">
        <v>8.0000000000000002E-3</v>
      </c>
      <c r="G68" s="50">
        <v>40</v>
      </c>
      <c r="H68" s="50">
        <v>0</v>
      </c>
      <c r="I68" s="50">
        <v>5</v>
      </c>
      <c r="J68" s="50">
        <v>0</v>
      </c>
      <c r="K68" s="50">
        <v>40</v>
      </c>
      <c r="L68" s="50">
        <v>5</v>
      </c>
      <c r="M68">
        <f t="shared" si="5"/>
        <v>607</v>
      </c>
    </row>
    <row r="69" spans="1:13" ht="16" thickBot="1">
      <c r="A69" s="41" t="s">
        <v>227</v>
      </c>
      <c r="B69" s="42" t="s">
        <v>228</v>
      </c>
      <c r="C69" s="43">
        <v>2084</v>
      </c>
      <c r="D69" s="43">
        <v>1389</v>
      </c>
      <c r="E69" s="45">
        <v>0.58699999999999997</v>
      </c>
      <c r="F69" s="45">
        <v>8.5000000000000006E-2</v>
      </c>
      <c r="G69" s="46">
        <v>270</v>
      </c>
      <c r="H69" s="46">
        <v>545</v>
      </c>
      <c r="I69" s="46">
        <v>96</v>
      </c>
      <c r="J69" s="46">
        <v>22</v>
      </c>
      <c r="K69" s="44">
        <v>815</v>
      </c>
      <c r="L69" s="44">
        <v>118</v>
      </c>
      <c r="M69">
        <f t="shared" si="5"/>
        <v>574</v>
      </c>
    </row>
    <row r="70" spans="1:13" ht="16" thickBot="1">
      <c r="A70" s="41" t="s">
        <v>229</v>
      </c>
      <c r="B70" s="42" t="s">
        <v>230</v>
      </c>
      <c r="C70" s="43">
        <v>1873</v>
      </c>
      <c r="D70" s="43">
        <v>1248</v>
      </c>
      <c r="E70" s="45">
        <v>0.59</v>
      </c>
      <c r="F70" s="45">
        <v>8.5000000000000006E-2</v>
      </c>
      <c r="G70" s="46">
        <v>443</v>
      </c>
      <c r="H70" s="46">
        <v>294</v>
      </c>
      <c r="I70" s="46">
        <v>89</v>
      </c>
      <c r="J70" s="46">
        <v>17</v>
      </c>
      <c r="K70" s="44">
        <v>737</v>
      </c>
      <c r="L70" s="44">
        <v>106</v>
      </c>
      <c r="M70">
        <f t="shared" si="5"/>
        <v>511</v>
      </c>
    </row>
    <row r="71" spans="1:13" ht="16" thickBot="1">
      <c r="A71" s="41" t="s">
        <v>231</v>
      </c>
      <c r="B71" s="51" t="s">
        <v>232</v>
      </c>
      <c r="C71" s="52">
        <v>3956</v>
      </c>
      <c r="D71" s="52">
        <v>2637</v>
      </c>
      <c r="E71" s="53">
        <v>0.58799999999999997</v>
      </c>
      <c r="F71" s="53">
        <v>8.5000000000000006E-2</v>
      </c>
      <c r="G71" s="54">
        <v>713</v>
      </c>
      <c r="H71" s="54">
        <v>839</v>
      </c>
      <c r="I71" s="54">
        <v>185</v>
      </c>
      <c r="J71" s="54">
        <v>39</v>
      </c>
      <c r="K71" s="52">
        <v>1552</v>
      </c>
      <c r="L71" s="54">
        <v>224</v>
      </c>
      <c r="M71">
        <f t="shared" si="5"/>
        <v>1085</v>
      </c>
    </row>
    <row r="72" spans="1:13" ht="16" thickBot="1">
      <c r="A72" s="41" t="s">
        <v>233</v>
      </c>
      <c r="B72" s="42" t="s">
        <v>234</v>
      </c>
      <c r="C72" s="44">
        <v>180</v>
      </c>
      <c r="D72" s="44">
        <v>120</v>
      </c>
      <c r="E72" s="45">
        <v>0.23300000000000001</v>
      </c>
      <c r="F72" s="45">
        <v>4.9000000000000002E-2</v>
      </c>
      <c r="G72" s="46">
        <v>18</v>
      </c>
      <c r="H72" s="46">
        <v>11</v>
      </c>
      <c r="I72" s="46">
        <v>6</v>
      </c>
      <c r="J72" s="46">
        <v>0</v>
      </c>
      <c r="K72" s="44">
        <v>28</v>
      </c>
      <c r="L72" s="44">
        <v>6</v>
      </c>
      <c r="M72">
        <f t="shared" si="5"/>
        <v>92</v>
      </c>
    </row>
    <row r="73" spans="1:13" ht="16" thickBot="1">
      <c r="A73" s="41" t="s">
        <v>235</v>
      </c>
      <c r="B73" s="42" t="s">
        <v>236</v>
      </c>
      <c r="C73" s="44">
        <v>372</v>
      </c>
      <c r="D73" s="44">
        <v>248</v>
      </c>
      <c r="E73" s="45">
        <v>0.76700000000000002</v>
      </c>
      <c r="F73" s="45">
        <v>0</v>
      </c>
      <c r="G73" s="46">
        <v>62</v>
      </c>
      <c r="H73" s="46">
        <v>128</v>
      </c>
      <c r="I73" s="46">
        <v>0</v>
      </c>
      <c r="J73" s="46">
        <v>0</v>
      </c>
      <c r="K73" s="44">
        <v>190</v>
      </c>
      <c r="L73" s="44">
        <v>0</v>
      </c>
      <c r="M73">
        <f t="shared" si="5"/>
        <v>58</v>
      </c>
    </row>
    <row r="74" spans="1:13" ht="16" thickBot="1">
      <c r="A74" s="41" t="s">
        <v>237</v>
      </c>
      <c r="B74" s="51" t="s">
        <v>238</v>
      </c>
      <c r="C74" s="54">
        <v>552</v>
      </c>
      <c r="D74" s="54">
        <v>368</v>
      </c>
      <c r="E74" s="53">
        <v>0.59299999999999997</v>
      </c>
      <c r="F74" s="53">
        <v>1.6E-2</v>
      </c>
      <c r="G74" s="54">
        <v>80</v>
      </c>
      <c r="H74" s="54">
        <v>139</v>
      </c>
      <c r="I74" s="54">
        <v>6</v>
      </c>
      <c r="J74" s="54">
        <v>0</v>
      </c>
      <c r="K74" s="54">
        <v>218</v>
      </c>
      <c r="L74" s="54">
        <v>6</v>
      </c>
      <c r="M74">
        <f t="shared" si="5"/>
        <v>150</v>
      </c>
    </row>
    <row r="75" spans="1:13" ht="24.5" thickBot="1">
      <c r="A75" s="41" t="s">
        <v>187</v>
      </c>
      <c r="B75" s="47" t="s">
        <v>239</v>
      </c>
      <c r="C75" s="48">
        <v>4508</v>
      </c>
      <c r="D75" s="48">
        <v>3005</v>
      </c>
      <c r="E75" s="49">
        <v>0.58899999999999997</v>
      </c>
      <c r="F75" s="49">
        <v>7.6999999999999999E-2</v>
      </c>
      <c r="G75" s="50">
        <v>793</v>
      </c>
      <c r="H75" s="50">
        <v>978</v>
      </c>
      <c r="I75" s="50">
        <v>191</v>
      </c>
      <c r="J75" s="50">
        <v>39</v>
      </c>
      <c r="K75" s="48">
        <v>1770</v>
      </c>
      <c r="L75" s="50">
        <v>230</v>
      </c>
      <c r="M75">
        <f t="shared" si="5"/>
        <v>1235</v>
      </c>
    </row>
    <row r="76" spans="1:13" ht="16" thickBot="1">
      <c r="A76" s="41" t="s">
        <v>240</v>
      </c>
      <c r="B76" s="42" t="s">
        <v>141</v>
      </c>
      <c r="C76" s="59">
        <v>1207</v>
      </c>
      <c r="D76" s="56">
        <v>805</v>
      </c>
      <c r="E76" s="45">
        <v>3.0000000000000001E-3</v>
      </c>
      <c r="F76" s="45">
        <v>0.68600000000000005</v>
      </c>
      <c r="G76" s="46">
        <v>3</v>
      </c>
      <c r="H76" s="60">
        <v>0</v>
      </c>
      <c r="I76" s="60">
        <v>221</v>
      </c>
      <c r="J76" s="60">
        <v>331</v>
      </c>
      <c r="K76" s="44">
        <v>3</v>
      </c>
      <c r="L76" s="44">
        <v>552</v>
      </c>
      <c r="M76">
        <f t="shared" si="5"/>
        <v>802</v>
      </c>
    </row>
    <row r="77" spans="1:13" ht="16" thickBot="1">
      <c r="A77" s="41" t="s">
        <v>241</v>
      </c>
      <c r="B77" s="55" t="s">
        <v>142</v>
      </c>
      <c r="C77" s="56">
        <v>89</v>
      </c>
      <c r="D77" s="56">
        <v>59</v>
      </c>
      <c r="E77" s="57">
        <v>0.13500000000000001</v>
      </c>
      <c r="F77" s="57">
        <v>0.254</v>
      </c>
      <c r="G77" s="46">
        <v>8</v>
      </c>
      <c r="H77" s="46">
        <v>0</v>
      </c>
      <c r="I77" s="46">
        <v>3</v>
      </c>
      <c r="J77" s="46">
        <v>12</v>
      </c>
      <c r="K77" s="56">
        <v>8</v>
      </c>
      <c r="L77" s="56">
        <v>15</v>
      </c>
      <c r="M77">
        <f t="shared" si="5"/>
        <v>51</v>
      </c>
    </row>
    <row r="78" spans="1:13" ht="16" thickBot="1">
      <c r="A78" s="41" t="s">
        <v>189</v>
      </c>
      <c r="B78" s="47" t="s">
        <v>55</v>
      </c>
      <c r="C78" s="48">
        <v>1296</v>
      </c>
      <c r="D78" s="50">
        <v>864</v>
      </c>
      <c r="E78" s="49">
        <v>1.2E-2</v>
      </c>
      <c r="F78" s="49">
        <v>0.65600000000000003</v>
      </c>
      <c r="G78" s="50">
        <v>11</v>
      </c>
      <c r="H78" s="50">
        <v>0</v>
      </c>
      <c r="I78" s="50">
        <v>224</v>
      </c>
      <c r="J78" s="50">
        <v>343</v>
      </c>
      <c r="K78" s="50">
        <v>11</v>
      </c>
      <c r="L78" s="50">
        <v>567</v>
      </c>
      <c r="M78">
        <f t="shared" si="5"/>
        <v>853</v>
      </c>
    </row>
    <row r="79" spans="1:13" ht="16" thickBot="1">
      <c r="A79" s="41" t="s">
        <v>242</v>
      </c>
      <c r="B79" s="61" t="s">
        <v>144</v>
      </c>
      <c r="C79" s="62">
        <v>12659</v>
      </c>
      <c r="D79" s="62">
        <v>8439</v>
      </c>
      <c r="E79" s="63">
        <v>0.31900000000000001</v>
      </c>
      <c r="F79" s="63">
        <v>0.124</v>
      </c>
      <c r="G79" s="62">
        <v>1319</v>
      </c>
      <c r="H79" s="62">
        <v>1369</v>
      </c>
      <c r="I79" s="40">
        <v>626</v>
      </c>
      <c r="J79" s="40">
        <v>421</v>
      </c>
      <c r="K79" s="62">
        <v>2688</v>
      </c>
      <c r="L79" s="62">
        <v>1047</v>
      </c>
      <c r="M79">
        <f t="shared" si="5"/>
        <v>5751</v>
      </c>
    </row>
    <row r="81" spans="2:12">
      <c r="L81" s="29">
        <f>L79/887-1</f>
        <v>0.18038331454340484</v>
      </c>
    </row>
    <row r="82" spans="2:12">
      <c r="B82" s="541" t="s">
        <v>243</v>
      </c>
    </row>
    <row r="84" spans="2:12" ht="15" thickBot="1"/>
    <row r="85" spans="2:12" ht="23.5" thickBot="1">
      <c r="B85" s="338" t="s">
        <v>244</v>
      </c>
      <c r="C85" s="339"/>
      <c r="D85" s="339"/>
      <c r="E85" s="339"/>
      <c r="F85" s="340" t="s">
        <v>245</v>
      </c>
      <c r="G85" s="341" t="s">
        <v>246</v>
      </c>
      <c r="H85" s="341" t="s">
        <v>247</v>
      </c>
      <c r="I85" s="341" t="s">
        <v>248</v>
      </c>
    </row>
    <row r="86" spans="2:12" ht="23.5" thickBot="1">
      <c r="B86" s="342"/>
      <c r="C86" s="343" t="s">
        <v>249</v>
      </c>
      <c r="D86" s="344" t="s">
        <v>198</v>
      </c>
      <c r="E86" s="344" t="s">
        <v>199</v>
      </c>
      <c r="F86" s="345" t="s">
        <v>250</v>
      </c>
      <c r="G86" s="345" t="s">
        <v>251</v>
      </c>
      <c r="H86" s="345" t="s">
        <v>247</v>
      </c>
      <c r="I86" s="345" t="s">
        <v>248</v>
      </c>
    </row>
    <row r="87" spans="2:12" ht="25.5" thickBot="1">
      <c r="B87" s="342" t="s">
        <v>252</v>
      </c>
      <c r="C87" s="346">
        <v>0.4</v>
      </c>
      <c r="D87" s="347" t="s">
        <v>253</v>
      </c>
      <c r="E87" s="347" t="s">
        <v>254</v>
      </c>
      <c r="F87" s="345" t="s">
        <v>255</v>
      </c>
      <c r="G87" s="345" t="s">
        <v>256</v>
      </c>
      <c r="H87" s="345" t="s">
        <v>257</v>
      </c>
      <c r="I87" s="345"/>
    </row>
    <row r="88" spans="2:12" ht="15" thickBot="1">
      <c r="B88" s="342" t="s">
        <v>212</v>
      </c>
      <c r="C88" s="346">
        <v>0.02</v>
      </c>
      <c r="D88" s="347" t="s">
        <v>258</v>
      </c>
      <c r="E88" s="347" t="s">
        <v>259</v>
      </c>
      <c r="F88" s="345" t="s">
        <v>260</v>
      </c>
      <c r="G88" s="345" t="s">
        <v>261</v>
      </c>
      <c r="H88" s="345" t="s">
        <v>262</v>
      </c>
      <c r="I88" s="345" t="s">
        <v>263</v>
      </c>
    </row>
    <row r="89" spans="2:12" ht="25.5" thickBot="1">
      <c r="B89" s="342" t="s">
        <v>264</v>
      </c>
      <c r="C89" s="346">
        <v>0.05</v>
      </c>
      <c r="D89" s="347" t="s">
        <v>265</v>
      </c>
      <c r="E89" s="347" t="s">
        <v>266</v>
      </c>
      <c r="F89" s="345" t="s">
        <v>260</v>
      </c>
      <c r="G89" s="345" t="s">
        <v>260</v>
      </c>
      <c r="H89" s="345" t="s">
        <v>267</v>
      </c>
      <c r="I89" s="345" t="s">
        <v>260</v>
      </c>
    </row>
    <row r="90" spans="2:12" ht="25.5" thickBot="1">
      <c r="B90" s="342" t="s">
        <v>268</v>
      </c>
      <c r="C90" s="346">
        <v>0.45</v>
      </c>
      <c r="D90" s="347" t="s">
        <v>269</v>
      </c>
      <c r="E90" s="347" t="s">
        <v>270</v>
      </c>
      <c r="F90" s="345" t="s">
        <v>271</v>
      </c>
      <c r="G90" s="345" t="s">
        <v>272</v>
      </c>
      <c r="H90" s="345" t="s">
        <v>273</v>
      </c>
      <c r="I90" s="345"/>
    </row>
    <row r="91" spans="2:12" ht="25.5" thickBot="1">
      <c r="B91" s="342" t="s">
        <v>274</v>
      </c>
      <c r="C91" s="346">
        <v>0.25</v>
      </c>
      <c r="D91" s="347" t="s">
        <v>275</v>
      </c>
      <c r="E91" s="347" t="s">
        <v>260</v>
      </c>
      <c r="F91" s="345" t="s">
        <v>260</v>
      </c>
      <c r="G91" s="345" t="s">
        <v>260</v>
      </c>
      <c r="H91" s="348" t="s">
        <v>275</v>
      </c>
      <c r="I91" s="348"/>
    </row>
    <row r="92" spans="2:12" ht="15" thickBot="1">
      <c r="B92" s="342" t="s">
        <v>232</v>
      </c>
      <c r="C92" s="346">
        <v>0.61</v>
      </c>
      <c r="D92" s="347" t="s">
        <v>276</v>
      </c>
      <c r="E92" s="347" t="s">
        <v>277</v>
      </c>
      <c r="F92" s="345" t="s">
        <v>278</v>
      </c>
      <c r="G92" s="345" t="s">
        <v>279</v>
      </c>
      <c r="H92" s="345" t="s">
        <v>280</v>
      </c>
      <c r="I92" s="345" t="s">
        <v>281</v>
      </c>
    </row>
    <row r="93" spans="2:12" ht="15" thickBot="1">
      <c r="B93" s="342" t="s">
        <v>238</v>
      </c>
      <c r="C93" s="346">
        <v>0.56000000000000005</v>
      </c>
      <c r="D93" s="347" t="s">
        <v>282</v>
      </c>
      <c r="E93" s="347" t="s">
        <v>283</v>
      </c>
      <c r="F93" s="345" t="s">
        <v>284</v>
      </c>
      <c r="G93" s="345" t="s">
        <v>285</v>
      </c>
      <c r="H93" s="348" t="s">
        <v>286</v>
      </c>
      <c r="I93" s="348" t="s">
        <v>287</v>
      </c>
    </row>
    <row r="94" spans="2:12" ht="15" thickBot="1">
      <c r="B94" s="342" t="s">
        <v>288</v>
      </c>
      <c r="C94" s="346">
        <v>0.01</v>
      </c>
      <c r="D94" s="347" t="s">
        <v>263</v>
      </c>
      <c r="E94" s="347" t="s">
        <v>260</v>
      </c>
      <c r="F94" s="345" t="s">
        <v>260</v>
      </c>
      <c r="G94" s="345" t="s">
        <v>263</v>
      </c>
      <c r="H94" s="345" t="s">
        <v>260</v>
      </c>
      <c r="I94" s="345"/>
    </row>
    <row r="95" spans="2:12" ht="15" thickBot="1">
      <c r="B95" s="342" t="s">
        <v>144</v>
      </c>
      <c r="C95" s="346">
        <v>0.34</v>
      </c>
      <c r="D95" s="347" t="s">
        <v>289</v>
      </c>
      <c r="E95" s="347" t="s">
        <v>290</v>
      </c>
      <c r="F95" s="345">
        <v>1062</v>
      </c>
      <c r="G95" s="345" t="s">
        <v>291</v>
      </c>
      <c r="H95" s="345" t="s">
        <v>292</v>
      </c>
      <c r="I95" s="345" t="s">
        <v>293</v>
      </c>
    </row>
    <row r="96" spans="2:12" ht="17.5">
      <c r="B96" s="339"/>
      <c r="C96" s="339"/>
      <c r="D96" s="339"/>
      <c r="E96" s="339"/>
      <c r="F96" s="339">
        <f>F108-F95</f>
        <v>67</v>
      </c>
      <c r="G96" s="339"/>
      <c r="H96" s="339"/>
      <c r="I96" s="339"/>
    </row>
    <row r="97" spans="2:9" ht="18" thickBot="1">
      <c r="B97" s="339"/>
      <c r="C97" s="339"/>
      <c r="D97" s="339"/>
      <c r="E97" s="339"/>
      <c r="F97" s="339"/>
      <c r="G97" s="339"/>
      <c r="H97" s="339"/>
      <c r="I97" s="339"/>
    </row>
    <row r="98" spans="2:9" ht="23.5" thickBot="1">
      <c r="B98" s="338" t="s">
        <v>294</v>
      </c>
      <c r="C98" s="339"/>
      <c r="D98" s="339"/>
      <c r="E98" s="339"/>
      <c r="F98" s="340" t="s">
        <v>245</v>
      </c>
      <c r="G98" s="341" t="s">
        <v>246</v>
      </c>
      <c r="H98" s="341" t="s">
        <v>247</v>
      </c>
      <c r="I98" s="341" t="s">
        <v>248</v>
      </c>
    </row>
    <row r="99" spans="2:9" ht="23.5" thickBot="1">
      <c r="B99" s="342"/>
      <c r="C99" s="343" t="s">
        <v>249</v>
      </c>
      <c r="D99" s="344" t="s">
        <v>198</v>
      </c>
      <c r="E99" s="344" t="s">
        <v>199</v>
      </c>
      <c r="F99" s="345" t="s">
        <v>250</v>
      </c>
      <c r="G99" s="345" t="s">
        <v>251</v>
      </c>
      <c r="H99" s="345" t="s">
        <v>247</v>
      </c>
      <c r="I99" s="345" t="s">
        <v>248</v>
      </c>
    </row>
    <row r="100" spans="2:9" ht="25.5" thickBot="1">
      <c r="B100" s="342" t="s">
        <v>252</v>
      </c>
      <c r="C100" s="346">
        <v>0.4</v>
      </c>
      <c r="D100" s="347" t="s">
        <v>295</v>
      </c>
      <c r="E100" s="347" t="s">
        <v>296</v>
      </c>
      <c r="F100" s="345" t="s">
        <v>297</v>
      </c>
      <c r="G100" s="345" t="s">
        <v>298</v>
      </c>
      <c r="H100" s="345" t="s">
        <v>299</v>
      </c>
      <c r="I100" s="345"/>
    </row>
    <row r="101" spans="2:9" ht="15" thickBot="1">
      <c r="B101" s="342" t="s">
        <v>212</v>
      </c>
      <c r="C101" s="346">
        <v>0.01</v>
      </c>
      <c r="D101" s="347" t="s">
        <v>300</v>
      </c>
      <c r="E101" s="347" t="s">
        <v>263</v>
      </c>
      <c r="F101" s="345" t="s">
        <v>266</v>
      </c>
      <c r="G101" s="345" t="s">
        <v>301</v>
      </c>
      <c r="H101" s="345" t="s">
        <v>302</v>
      </c>
      <c r="I101" s="345" t="s">
        <v>263</v>
      </c>
    </row>
    <row r="102" spans="2:9" ht="25.5" thickBot="1">
      <c r="B102" s="342" t="s">
        <v>264</v>
      </c>
      <c r="C102" s="346">
        <v>0.05</v>
      </c>
      <c r="D102" s="347" t="s">
        <v>303</v>
      </c>
      <c r="E102" s="347" t="s">
        <v>266</v>
      </c>
      <c r="F102" s="345" t="s">
        <v>260</v>
      </c>
      <c r="G102" s="345" t="s">
        <v>260</v>
      </c>
      <c r="H102" s="345" t="s">
        <v>303</v>
      </c>
      <c r="I102" s="345" t="s">
        <v>260</v>
      </c>
    </row>
    <row r="103" spans="2:9" ht="25.5" thickBot="1">
      <c r="B103" s="342" t="s">
        <v>268</v>
      </c>
      <c r="C103" s="346">
        <v>0.49</v>
      </c>
      <c r="D103" s="347" t="s">
        <v>304</v>
      </c>
      <c r="E103" s="347" t="s">
        <v>305</v>
      </c>
      <c r="F103" s="345" t="s">
        <v>306</v>
      </c>
      <c r="G103" s="345" t="s">
        <v>307</v>
      </c>
      <c r="H103" s="345" t="s">
        <v>273</v>
      </c>
      <c r="I103" s="345"/>
    </row>
    <row r="104" spans="2:9" ht="25.5" thickBot="1">
      <c r="B104" s="342" t="s">
        <v>274</v>
      </c>
      <c r="C104" s="346">
        <v>0.06</v>
      </c>
      <c r="D104" s="347" t="s">
        <v>308</v>
      </c>
      <c r="E104" s="347" t="s">
        <v>260</v>
      </c>
      <c r="F104" s="345" t="s">
        <v>260</v>
      </c>
      <c r="G104" s="345" t="s">
        <v>260</v>
      </c>
      <c r="H104" s="348" t="s">
        <v>308</v>
      </c>
      <c r="I104" s="348"/>
    </row>
    <row r="105" spans="2:9" ht="15" thickBot="1">
      <c r="B105" s="342" t="s">
        <v>232</v>
      </c>
      <c r="C105" s="346">
        <v>0.59</v>
      </c>
      <c r="D105" s="347" t="s">
        <v>309</v>
      </c>
      <c r="E105" s="347" t="s">
        <v>310</v>
      </c>
      <c r="F105" s="345" t="s">
        <v>311</v>
      </c>
      <c r="G105" s="345" t="s">
        <v>312</v>
      </c>
      <c r="H105" s="345" t="s">
        <v>313</v>
      </c>
      <c r="I105" s="345" t="s">
        <v>281</v>
      </c>
    </row>
    <row r="106" spans="2:9" ht="15" thickBot="1">
      <c r="B106" s="342" t="s">
        <v>238</v>
      </c>
      <c r="C106" s="346">
        <v>0.59</v>
      </c>
      <c r="D106" s="347" t="s">
        <v>270</v>
      </c>
      <c r="E106" s="347" t="s">
        <v>272</v>
      </c>
      <c r="F106" s="345" t="s">
        <v>304</v>
      </c>
      <c r="G106" s="345" t="s">
        <v>314</v>
      </c>
      <c r="H106" s="348" t="s">
        <v>286</v>
      </c>
      <c r="I106" s="348" t="s">
        <v>287</v>
      </c>
    </row>
    <row r="107" spans="2:9" ht="15" thickBot="1">
      <c r="B107" s="342" t="s">
        <v>288</v>
      </c>
      <c r="C107" s="346">
        <v>0.01</v>
      </c>
      <c r="D107" s="347" t="s">
        <v>315</v>
      </c>
      <c r="E107" s="347" t="s">
        <v>260</v>
      </c>
      <c r="F107" s="345" t="s">
        <v>260</v>
      </c>
      <c r="G107" s="345" t="s">
        <v>315</v>
      </c>
      <c r="H107" s="345" t="s">
        <v>260</v>
      </c>
      <c r="I107" s="345"/>
    </row>
    <row r="108" spans="2:9" ht="15" thickBot="1">
      <c r="B108" s="342" t="s">
        <v>144</v>
      </c>
      <c r="C108" s="346">
        <v>0.32</v>
      </c>
      <c r="D108" s="347" t="s">
        <v>316</v>
      </c>
      <c r="E108" s="347" t="s">
        <v>317</v>
      </c>
      <c r="F108" s="345">
        <v>1129</v>
      </c>
      <c r="G108" s="345" t="s">
        <v>318</v>
      </c>
      <c r="H108" s="345" t="s">
        <v>319</v>
      </c>
      <c r="I108" s="345" t="s">
        <v>293</v>
      </c>
    </row>
    <row r="109" spans="2:9" ht="15.5">
      <c r="B109" s="349"/>
      <c r="C109"/>
      <c r="D109"/>
      <c r="E109"/>
      <c r="F109"/>
      <c r="G109"/>
      <c r="H109"/>
      <c r="I109"/>
    </row>
    <row r="110" spans="2:9" ht="15.5">
      <c r="B110" s="349"/>
      <c r="C110"/>
      <c r="D110"/>
      <c r="E110"/>
      <c r="F110"/>
      <c r="G110"/>
      <c r="H110"/>
      <c r="I110"/>
    </row>
  </sheetData>
  <sortState xmlns:xlrd2="http://schemas.microsoft.com/office/spreadsheetml/2017/richdata2" ref="A4:K13">
    <sortCondition ref="A4"/>
  </sortState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72ecdc-cd52-48d5-86b5-6452e409dcc9" xsi:nil="true"/>
    <lcf76f155ced4ddcb4097134ff3c332f xmlns="c0750eb2-0aa0-4ad6-bea6-e054bb082e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B85DBA9A2A49AEBE21AC629BADE4" ma:contentTypeVersion="12" ma:contentTypeDescription="Crée un document." ma:contentTypeScope="" ma:versionID="3c063a19b2d70ff22acabb8464ceebac">
  <xsd:schema xmlns:xsd="http://www.w3.org/2001/XMLSchema" xmlns:xs="http://www.w3.org/2001/XMLSchema" xmlns:p="http://schemas.microsoft.com/office/2006/metadata/properties" xmlns:ns2="c0750eb2-0aa0-4ad6-bea6-e054bb082e10" xmlns:ns3="8c72ecdc-cd52-48d5-86b5-6452e409dcc9" targetNamespace="http://schemas.microsoft.com/office/2006/metadata/properties" ma:root="true" ma:fieldsID="c9e47fb9b8709090387932f02fb73765" ns2:_="" ns3:_="">
    <xsd:import namespace="c0750eb2-0aa0-4ad6-bea6-e054bb082e10"/>
    <xsd:import namespace="8c72ecdc-cd52-48d5-86b5-6452e409d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50eb2-0aa0-4ad6-bea6-e054bb082e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ecdc-cd52-48d5-86b5-6452e409d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3493ae-2f6c-4688-b9b7-adb2500fca0f}" ma:internalName="TaxCatchAll" ma:showField="CatchAllData" ma:web="8c72ecdc-cd52-48d5-86b5-6452e409d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8B043E-10A5-4559-B681-9FC51111236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c0750eb2-0aa0-4ad6-bea6-e054bb082e10"/>
    <ds:schemaRef ds:uri="http://schemas.openxmlformats.org/package/2006/metadata/core-properties"/>
    <ds:schemaRef ds:uri="8c72ecdc-cd52-48d5-86b5-6452e409dcc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EAEDB3-D093-4E54-B72E-6A5E233C0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4D229-3187-4897-BFBD-0EAD0F9D696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0750eb2-0aa0-4ad6-bea6-e054bb082e10"/>
    <ds:schemaRef ds:uri="8c72ecdc-cd52-48d5-86b5-6452e409dcc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3</vt:i4>
      </vt:variant>
    </vt:vector>
  </HeadingPairs>
  <TitlesOfParts>
    <vt:vector size="20" baseType="lpstr">
      <vt:lpstr>INDEX</vt:lpstr>
      <vt:lpstr>Marché part bio</vt:lpstr>
      <vt:lpstr>Marché circuits 1-1 et 1-5</vt:lpstr>
      <vt:lpstr>Marché produits 1-4</vt:lpstr>
      <vt:lpstr>Marché Evolution offre</vt:lpstr>
      <vt:lpstr>Marché circuits 1-2 </vt:lpstr>
      <vt:lpstr>Marché Circuits-Produits</vt:lpstr>
      <vt:lpstr>Marchés UE</vt:lpstr>
      <vt:lpstr>Marché imports - Export 1-7</vt:lpstr>
      <vt:lpstr>Production 2-1 KPI</vt:lpstr>
      <vt:lpstr>Production 2-3 Evolution</vt:lpstr>
      <vt:lpstr>Production 2-4 synthèse PV</vt:lpstr>
      <vt:lpstr>Production 2-5 synthèse PA</vt:lpstr>
      <vt:lpstr>Production 2-8 Régions</vt:lpstr>
      <vt:lpstr>Production 2-9 Palmares dept</vt:lpstr>
      <vt:lpstr>Production Carte 2-10</vt:lpstr>
      <vt:lpstr>Production UE 2-16</vt:lpstr>
      <vt:lpstr>NielsenIQ_Data</vt:lpstr>
      <vt:lpstr>NielsenIQ_isight</vt:lpstr>
      <vt:lpstr>'Marché Evolution offre'!Zone_d_impression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Dorian FLECHET</dc:creator>
  <cp:keywords/>
  <dc:description/>
  <cp:lastModifiedBy>Dorian FLECHET</cp:lastModifiedBy>
  <cp:revision/>
  <dcterms:created xsi:type="dcterms:W3CDTF">2022-05-25T09:17:41Z</dcterms:created>
  <dcterms:modified xsi:type="dcterms:W3CDTF">2022-09-06T09:53:35Z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0x0101006AE9B85DBA9A2A49AEBE21AC629BADE4</vt:lpwstr>
  </property>
  <property fmtid="{D5CDD505-2E9C-101B-9397-08002B2CF9AE}" pid="3" name="MediaServiceImageTags">
    <vt:lpwstr/>
  </property>
</Properties>
</file>